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 firstSheet="1" activeTab="3"/>
  </bookViews>
  <sheets>
    <sheet name="BUK BUNGA (Groceries)" sheetId="28" r:id="rId1"/>
    <sheet name="WARUNG EKA (Drinks, Etc)" sheetId="10" r:id="rId2"/>
    <sheet name="DEWATA COCONUT (Coconut)" sheetId="29" r:id="rId3"/>
    <sheet name="PNB (Alcohol)" sheetId="4" r:id="rId4"/>
    <sheet name="DSP (Alcohol)" sheetId="5" r:id="rId5"/>
    <sheet name="DSP ARYA BIMA (Alcohol)" sheetId="40" r:id="rId6"/>
    <sheet name="SELERA (Syrup)" sheetId="6" r:id="rId7"/>
    <sheet name="DW BALI (Alcohol)" sheetId="32" r:id="rId8"/>
    <sheet name="DDB (Alcohol)" sheetId="26" r:id="rId9"/>
    <sheet name="NANO DEWATA (Alcohol)" sheetId="42" r:id="rId10"/>
    <sheet name="BALI PERMATA JAYA (Corona Beer)" sheetId="37" r:id="rId11"/>
    <sheet name="BLACK COFFEE ROASTERS (Coffee)" sheetId="13" r:id="rId12"/>
    <sheet name="PT. PRASIDA LANTUR MAJU (Wine)" sheetId="33" r:id="rId13"/>
    <sheet name="pt lovina beach brewery" sheetId="38" r:id="rId14"/>
    <sheet name="CHAI CHITAI (Tea Leaf,etc)" sheetId="15" r:id="rId15"/>
    <sheet name="MULIA JAYA (Passion Fruit)" sheetId="39" r:id="rId16"/>
    <sheet name="Dewata Kencana Distribusi (Vdka" sheetId="41" r:id="rId17"/>
    <sheet name="TOTAL" sheetId="35" r:id="rId18"/>
  </sheets>
  <definedNames>
    <definedName name="_xlnm._FilterDatabase" localSheetId="1" hidden="1">'WARUNG EKA (Drinks, Etc)'!$A$1:$G$104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/>
</file>

<file path=xl/sharedStrings.xml><?xml version="1.0" encoding="utf-8"?>
<sst xmlns="http://schemas.openxmlformats.org/spreadsheetml/2006/main" count="732" uniqueCount="148">
  <si>
    <t>DATE</t>
  </si>
  <si>
    <t>ITEM</t>
  </si>
  <si>
    <t>QYT</t>
  </si>
  <si>
    <t>PRICE</t>
  </si>
  <si>
    <t>TOTALPRICE</t>
  </si>
  <si>
    <t>TOTAL</t>
  </si>
  <si>
    <t>orange</t>
  </si>
  <si>
    <t>lemon</t>
  </si>
  <si>
    <t>pineapple</t>
  </si>
  <si>
    <t>lime</t>
  </si>
  <si>
    <t>apple</t>
  </si>
  <si>
    <t>carrot</t>
  </si>
  <si>
    <t>mango</t>
  </si>
  <si>
    <t>mustard</t>
  </si>
  <si>
    <t>watermelon</t>
  </si>
  <si>
    <t>fresh milk</t>
  </si>
  <si>
    <t>oat milk</t>
  </si>
  <si>
    <t>almond milk</t>
  </si>
  <si>
    <t>mint</t>
  </si>
  <si>
    <t>strawberry</t>
  </si>
  <si>
    <t>cucumber</t>
  </si>
  <si>
    <t>ginger</t>
  </si>
  <si>
    <t>chilli</t>
  </si>
  <si>
    <t>sugar</t>
  </si>
  <si>
    <t>raw honey</t>
  </si>
  <si>
    <t>chocolate powder</t>
  </si>
  <si>
    <t>sariwangi tea</t>
  </si>
  <si>
    <t>sunkist</t>
  </si>
  <si>
    <t>honey</t>
  </si>
  <si>
    <t>sweet condensed milk</t>
  </si>
  <si>
    <t>evaporated milk</t>
  </si>
  <si>
    <t>trash bag</t>
  </si>
  <si>
    <t>beetroot</t>
  </si>
  <si>
    <t>cherry can</t>
  </si>
  <si>
    <t>basil</t>
  </si>
  <si>
    <t>soy milk</t>
  </si>
  <si>
    <t>lychee can</t>
  </si>
  <si>
    <t>brown sugar</t>
  </si>
  <si>
    <t>peanut butter</t>
  </si>
  <si>
    <t>mix berry</t>
  </si>
  <si>
    <t>banana</t>
  </si>
  <si>
    <t>cinnamon stick</t>
  </si>
  <si>
    <t>milk</t>
  </si>
  <si>
    <t>INV NO</t>
  </si>
  <si>
    <t>Ice Crystal 5Kg</t>
  </si>
  <si>
    <t>Coke Zero Can 330ml</t>
  </si>
  <si>
    <t>Polaris Soda Water Can 330ml</t>
  </si>
  <si>
    <t>Cleo Galon 19Ltr</t>
  </si>
  <si>
    <t>Aqua Galon 19Ltr</t>
  </si>
  <si>
    <t>Aqua Reflections Sparkling 750ml</t>
  </si>
  <si>
    <t>Coca-Cola Can 330ml</t>
  </si>
  <si>
    <t>Aqua Reflections Still 380ml</t>
  </si>
  <si>
    <t>Bintang Pint 330ml</t>
  </si>
  <si>
    <t>Charge Bottle</t>
  </si>
  <si>
    <t>Aqua Reflections Still 750ml</t>
  </si>
  <si>
    <t>Aqua Reflections Sparkling 380ml</t>
  </si>
  <si>
    <t>Sprite Can 330ml</t>
  </si>
  <si>
    <t>Radler Pint 330ml</t>
  </si>
  <si>
    <t>Albens Original Apple Cider 330ml</t>
  </si>
  <si>
    <t>INV NO.</t>
  </si>
  <si>
    <t>DESCRIPTIONS</t>
  </si>
  <si>
    <t>AMOUNT</t>
  </si>
  <si>
    <t>BILLS</t>
  </si>
  <si>
    <t>Coconut Logo</t>
  </si>
  <si>
    <t>QTY</t>
  </si>
  <si>
    <t>UNIT PRICE</t>
  </si>
  <si>
    <t>SUB TOTAL</t>
  </si>
  <si>
    <t>SPNO2510033</t>
  </si>
  <si>
    <t xml:space="preserve">Havana Club Anejo 3 Anos 700ml </t>
  </si>
  <si>
    <t>SPNO2510089</t>
  </si>
  <si>
    <t>Jim Beam Black 700ml</t>
  </si>
  <si>
    <t>SPNO2510131</t>
  </si>
  <si>
    <t>Grey Goose Vodka 700ml</t>
  </si>
  <si>
    <t>SPNO2510146</t>
  </si>
  <si>
    <t>Jose Cuervo Gold</t>
  </si>
  <si>
    <t>SPNO2510162</t>
  </si>
  <si>
    <t>Courvoiser 700ml</t>
  </si>
  <si>
    <t>Havana Club Anejo 3 Anos 700ml</t>
  </si>
  <si>
    <t>SPNO2510392</t>
  </si>
  <si>
    <t>SPNO2510597</t>
  </si>
  <si>
    <t>Baileys</t>
  </si>
  <si>
    <t>DISCOUNT</t>
  </si>
  <si>
    <t>SUBTOTAL</t>
  </si>
  <si>
    <t>BILL</t>
  </si>
  <si>
    <t>SO/DSP/25/10/0410</t>
  </si>
  <si>
    <t>Da Vinci Leonardo Prosecco DOC</t>
  </si>
  <si>
    <t>SO/DSP/25/10/0485</t>
  </si>
  <si>
    <t>Hunter's Riesling</t>
  </si>
  <si>
    <t>McGuigan - Black Label Sauvignon Blanc</t>
  </si>
  <si>
    <t>SO/DSP/25/10/0917</t>
  </si>
  <si>
    <t>SOMDG/DSP/25/10/0128</t>
  </si>
  <si>
    <t>MDG - F Vodka</t>
  </si>
  <si>
    <t>SO/DSP/25/10/1023</t>
  </si>
  <si>
    <t>Dona Dominga Clasico De Familia Syrah</t>
  </si>
  <si>
    <t>SO/DSP/25/10/1450</t>
  </si>
  <si>
    <t>Antigal - Estimulo Malbec</t>
  </si>
  <si>
    <t>SO/DSP/25/10/1824</t>
  </si>
  <si>
    <t>San Marzano Talo Primitivo Merlot</t>
  </si>
  <si>
    <t>SO-2503980</t>
  </si>
  <si>
    <t>Pandanesia PET</t>
  </si>
  <si>
    <t>Loyal Lychee PET</t>
  </si>
  <si>
    <t>Marvelous Mango PET</t>
  </si>
  <si>
    <t>Cheerful Amarena Cherry</t>
  </si>
  <si>
    <t>Kool Kiwi PET</t>
  </si>
  <si>
    <t>Bespoke Butterscotch</t>
  </si>
  <si>
    <t>Handsome Hazelnut PET</t>
  </si>
  <si>
    <t>PPN (11%)</t>
  </si>
  <si>
    <t>GRAND TOTAL</t>
  </si>
  <si>
    <t>GORDON GIN PREMIUM DRY 750ml</t>
  </si>
  <si>
    <t>PPN</t>
  </si>
  <si>
    <t>CAPE DISCOVERY BRUT CUVEE 750ML</t>
  </si>
  <si>
    <t>INX/NABLIX/25/10/0046</t>
  </si>
  <si>
    <t>GIFFARD PARFAIT TRIPLE SEC</t>
  </si>
  <si>
    <t>INX/NABLIX/25/10/0052</t>
  </si>
  <si>
    <t>APEROL</t>
  </si>
  <si>
    <t>STATUS</t>
  </si>
  <si>
    <t>INV/PERMAQ/25/10/0052</t>
  </si>
  <si>
    <t>Corona Beer</t>
  </si>
  <si>
    <t>INV/PERMAQ/25/10/0402</t>
  </si>
  <si>
    <t>INV/PERMAQ/25/10/0468</t>
  </si>
  <si>
    <t>INV/PERMAQ/25/10/0973</t>
  </si>
  <si>
    <t>BL2-10-2012</t>
  </si>
  <si>
    <t>Canggu Blend 1Kg</t>
  </si>
  <si>
    <t>BL2-10-2069</t>
  </si>
  <si>
    <t>Total</t>
  </si>
  <si>
    <t>PLM-INV3942/2025</t>
  </si>
  <si>
    <t>ISOLA RISERVA SYRAH 750ml</t>
  </si>
  <si>
    <t>Passion Fruit</t>
  </si>
  <si>
    <t>PAID</t>
  </si>
  <si>
    <t>NO</t>
  </si>
  <si>
    <t>SUPPLIER</t>
  </si>
  <si>
    <t>BUK BUNGA</t>
  </si>
  <si>
    <t>DSP</t>
  </si>
  <si>
    <t>PNB</t>
  </si>
  <si>
    <t>SELERA (SYRUP)</t>
  </si>
  <si>
    <t>TOKO EKA WHOLESALE</t>
  </si>
  <si>
    <t>CHAI CHITAI</t>
  </si>
  <si>
    <t>BLACK COFFEE ROASTERY</t>
  </si>
  <si>
    <t>DDB</t>
  </si>
  <si>
    <t>NANO DEWATA</t>
  </si>
  <si>
    <t>MULIA JAYA</t>
  </si>
  <si>
    <t>DW BALI</t>
  </si>
  <si>
    <t>DEWATA COCONUT</t>
  </si>
  <si>
    <t>SARI BUAH ANGGUR</t>
  </si>
  <si>
    <t>PRASIDA LANTUR MAJU</t>
  </si>
  <si>
    <t>PT. LOVINA BEACH BREWERY</t>
  </si>
  <si>
    <t>SEDANA JAYA</t>
  </si>
  <si>
    <t>BALI PERMATA JAYA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</si>
</sst>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_-&quot;Rp&quot;* #,##0_-;\-&quot;Rp&quot;* #,##0_-;_-&quot;Rp&quot;* &quot;-&quot;??_-;_-@_-"/>
    <numFmt numFmtId="179" formatCode="[$-409]d\-mmm\-yyyy;@"/>
    <numFmt numFmtId="180" formatCode="_ [$IDR]\ * #,##0_ ;_ [$IDR]\ * \-#,##0_ ;_ [$IDR]\ * &quot;-&quot;_ ;_ @_ "/>
    <numFmt numFmtId="181" formatCode="dd\-mmm"/>
  </numFmts>
  <fonts count="46">
    <font>
      <sz val="11"/>
      <color theme="1"/>
      <name val="Calibri"/>
      <charset val="134"/>
      <scheme val="minor"/>
    </font>
    <font>
      <sz val="14"/>
      <color theme="1"/>
      <name val="Garamond"/>
      <charset val="134"/>
    </font>
    <font>
      <sz val="14"/>
      <color theme="1"/>
      <name val="Calibri"/>
      <charset val="134"/>
      <scheme val="minor"/>
    </font>
    <font>
      <sz val="12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sz val="12"/>
      <color theme="1"/>
      <name val="Garamond"/>
      <charset val="134"/>
    </font>
    <font>
      <b/>
      <sz val="18"/>
      <color theme="1"/>
      <name val="Calibri"/>
      <charset val="134"/>
      <scheme val="minor"/>
    </font>
    <font>
      <i/>
      <sz val="11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i/>
      <sz val="16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b/>
      <i/>
      <sz val="11"/>
      <color theme="1"/>
      <name val="Calibri"/>
      <charset val="134"/>
      <scheme val="minor"/>
    </font>
    <font>
      <sz val="18"/>
      <color theme="1"/>
      <name val="Garamond"/>
      <charset val="134"/>
    </font>
    <font>
      <sz val="20"/>
      <color theme="1"/>
      <name val="Garamond"/>
      <charset val="134"/>
    </font>
    <font>
      <sz val="16"/>
      <color theme="1"/>
      <name val="Arial Narrow"/>
      <charset val="134"/>
    </font>
    <font>
      <sz val="18"/>
      <color theme="1"/>
      <name val="Cambria"/>
      <charset val="134"/>
    </font>
    <font>
      <sz val="20"/>
      <color theme="1"/>
      <name val="Calibri"/>
      <charset val="134"/>
      <scheme val="minor"/>
    </font>
    <font>
      <sz val="18"/>
      <color theme="1"/>
      <name val="Cambria Math"/>
      <charset val="134"/>
    </font>
    <font>
      <b/>
      <sz val="20"/>
      <color theme="1"/>
      <name val="Calibri"/>
      <charset val="134"/>
      <scheme val="minor"/>
    </font>
    <font>
      <b/>
      <i/>
      <sz val="24"/>
      <color theme="1"/>
      <name val="Calibri"/>
      <charset val="134"/>
      <scheme val="minor"/>
    </font>
    <font>
      <sz val="11"/>
      <color theme="1"/>
      <name val="Times New Roman"/>
      <charset val="134"/>
    </font>
    <font>
      <sz val="12"/>
      <name val="Cambria"/>
      <charset val="134"/>
    </font>
    <font>
      <sz val="12"/>
      <color theme="1"/>
      <name val="Cambria"/>
      <charset val="134"/>
    </font>
    <font>
      <sz val="11"/>
      <color theme="1"/>
      <name val="Cambria"/>
      <charset val="134"/>
    </font>
    <font>
      <b/>
      <sz val="12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theme="5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0" fillId="8" borderId="14" applyNumberFormat="0" applyFont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15" applyNumberFormat="0" applyFill="0" applyAlignment="0" applyProtection="0">
      <alignment vertical="center"/>
    </xf>
    <xf numFmtId="0" fontId="33" fillId="0" borderId="15" applyNumberFormat="0" applyFill="0" applyAlignment="0" applyProtection="0">
      <alignment vertical="center"/>
    </xf>
    <xf numFmtId="0" fontId="34" fillId="0" borderId="16" applyNumberFormat="0" applyFill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9" borderId="17" applyNumberFormat="0" applyAlignment="0" applyProtection="0">
      <alignment vertical="center"/>
    </xf>
    <xf numFmtId="0" fontId="36" fillId="10" borderId="18" applyNumberFormat="0" applyAlignment="0" applyProtection="0">
      <alignment vertical="center"/>
    </xf>
    <xf numFmtId="0" fontId="37" fillId="10" borderId="17" applyNumberFormat="0" applyAlignment="0" applyProtection="0">
      <alignment vertical="center"/>
    </xf>
    <xf numFmtId="0" fontId="38" fillId="11" borderId="19" applyNumberFormat="0" applyAlignment="0" applyProtection="0">
      <alignment vertical="center"/>
    </xf>
    <xf numFmtId="0" fontId="39" fillId="0" borderId="20" applyNumberFormat="0" applyFill="0" applyAlignment="0" applyProtection="0">
      <alignment vertical="center"/>
    </xf>
    <xf numFmtId="0" fontId="40" fillId="0" borderId="21" applyNumberFormat="0" applyFill="0" applyAlignment="0" applyProtection="0">
      <alignment vertical="center"/>
    </xf>
    <xf numFmtId="0" fontId="41" fillId="12" borderId="0" applyNumberFormat="0" applyBorder="0" applyAlignment="0" applyProtection="0">
      <alignment vertical="center"/>
    </xf>
    <xf numFmtId="0" fontId="42" fillId="13" borderId="0" applyNumberFormat="0" applyBorder="0" applyAlignment="0" applyProtection="0">
      <alignment vertical="center"/>
    </xf>
    <xf numFmtId="0" fontId="43" fillId="14" borderId="0" applyNumberFormat="0" applyBorder="0" applyAlignment="0" applyProtection="0">
      <alignment vertical="center"/>
    </xf>
    <xf numFmtId="0" fontId="44" fillId="15" borderId="0" applyNumberFormat="0" applyBorder="0" applyAlignment="0" applyProtection="0">
      <alignment vertical="center"/>
    </xf>
    <xf numFmtId="0" fontId="45" fillId="16" borderId="0" applyNumberFormat="0" applyBorder="0" applyAlignment="0" applyProtection="0">
      <alignment vertical="center"/>
    </xf>
    <xf numFmtId="0" fontId="45" fillId="17" borderId="0" applyNumberFormat="0" applyBorder="0" applyAlignment="0" applyProtection="0">
      <alignment vertical="center"/>
    </xf>
    <xf numFmtId="0" fontId="44" fillId="18" borderId="0" applyNumberFormat="0" applyBorder="0" applyAlignment="0" applyProtection="0">
      <alignment vertical="center"/>
    </xf>
    <xf numFmtId="0" fontId="44" fillId="19" borderId="0" applyNumberFormat="0" applyBorder="0" applyAlignment="0" applyProtection="0">
      <alignment vertical="center"/>
    </xf>
    <xf numFmtId="0" fontId="45" fillId="20" borderId="0" applyNumberFormat="0" applyBorder="0" applyAlignment="0" applyProtection="0">
      <alignment vertical="center"/>
    </xf>
    <xf numFmtId="0" fontId="45" fillId="21" borderId="0" applyNumberFormat="0" applyBorder="0" applyAlignment="0" applyProtection="0">
      <alignment vertical="center"/>
    </xf>
    <xf numFmtId="0" fontId="44" fillId="22" borderId="0" applyNumberFormat="0" applyBorder="0" applyAlignment="0" applyProtection="0">
      <alignment vertical="center"/>
    </xf>
    <xf numFmtId="0" fontId="44" fillId="23" borderId="0" applyNumberFormat="0" applyBorder="0" applyAlignment="0" applyProtection="0">
      <alignment vertical="center"/>
    </xf>
    <xf numFmtId="0" fontId="45" fillId="24" borderId="0" applyNumberFormat="0" applyBorder="0" applyAlignment="0" applyProtection="0">
      <alignment vertical="center"/>
    </xf>
    <xf numFmtId="0" fontId="45" fillId="25" borderId="0" applyNumberFormat="0" applyBorder="0" applyAlignment="0" applyProtection="0">
      <alignment vertical="center"/>
    </xf>
    <xf numFmtId="0" fontId="44" fillId="26" borderId="0" applyNumberFormat="0" applyBorder="0" applyAlignment="0" applyProtection="0">
      <alignment vertical="center"/>
    </xf>
    <xf numFmtId="0" fontId="44" fillId="27" borderId="0" applyNumberFormat="0" applyBorder="0" applyAlignment="0" applyProtection="0">
      <alignment vertical="center"/>
    </xf>
    <xf numFmtId="0" fontId="45" fillId="28" borderId="0" applyNumberFormat="0" applyBorder="0" applyAlignment="0" applyProtection="0">
      <alignment vertical="center"/>
    </xf>
    <xf numFmtId="0" fontId="45" fillId="29" borderId="0" applyNumberFormat="0" applyBorder="0" applyAlignment="0" applyProtection="0">
      <alignment vertical="center"/>
    </xf>
    <xf numFmtId="0" fontId="44" fillId="30" borderId="0" applyNumberFormat="0" applyBorder="0" applyAlignment="0" applyProtection="0">
      <alignment vertical="center"/>
    </xf>
    <xf numFmtId="0" fontId="44" fillId="31" borderId="0" applyNumberFormat="0" applyBorder="0" applyAlignment="0" applyProtection="0">
      <alignment vertical="center"/>
    </xf>
    <xf numFmtId="0" fontId="45" fillId="32" borderId="0" applyNumberFormat="0" applyBorder="0" applyAlignment="0" applyProtection="0">
      <alignment vertical="center"/>
    </xf>
    <xf numFmtId="0" fontId="45" fillId="33" borderId="0" applyNumberFormat="0" applyBorder="0" applyAlignment="0" applyProtection="0">
      <alignment vertical="center"/>
    </xf>
    <xf numFmtId="0" fontId="44" fillId="34" borderId="0" applyNumberFormat="0" applyBorder="0" applyAlignment="0" applyProtection="0">
      <alignment vertical="center"/>
    </xf>
    <xf numFmtId="0" fontId="44" fillId="35" borderId="0" applyNumberFormat="0" applyBorder="0" applyAlignment="0" applyProtection="0">
      <alignment vertical="center"/>
    </xf>
    <xf numFmtId="0" fontId="45" fillId="36" borderId="0" applyNumberFormat="0" applyBorder="0" applyAlignment="0" applyProtection="0">
      <alignment vertical="center"/>
    </xf>
    <xf numFmtId="0" fontId="45" fillId="37" borderId="0" applyNumberFormat="0" applyBorder="0" applyAlignment="0" applyProtection="0">
      <alignment vertical="center"/>
    </xf>
    <xf numFmtId="0" fontId="44" fillId="38" borderId="0" applyNumberFormat="0" applyBorder="0" applyAlignment="0" applyProtection="0">
      <alignment vertical="center"/>
    </xf>
  </cellStyleXfs>
  <cellXfs count="266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2" borderId="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>
      <alignment vertical="center"/>
    </xf>
    <xf numFmtId="178" fontId="0" fillId="4" borderId="2" xfId="0" applyNumberFormat="1" applyFill="1" applyBorder="1" applyAlignment="1">
      <alignment horizontal="left" vertical="center"/>
    </xf>
    <xf numFmtId="0" fontId="0" fillId="4" borderId="2" xfId="0" applyFill="1" applyBorder="1">
      <alignment vertical="center"/>
    </xf>
    <xf numFmtId="178" fontId="0" fillId="4" borderId="2" xfId="0" applyNumberFormat="1" applyFill="1" applyBorder="1" applyAlignment="1">
      <alignment horizontal="center" vertical="center"/>
    </xf>
    <xf numFmtId="0" fontId="0" fillId="2" borderId="2" xfId="0" applyFill="1" applyBorder="1">
      <alignment vertical="center"/>
    </xf>
    <xf numFmtId="178" fontId="0" fillId="2" borderId="2" xfId="0" applyNumberFormat="1" applyFill="1" applyBorder="1">
      <alignment vertical="center"/>
    </xf>
    <xf numFmtId="0" fontId="0" fillId="0" borderId="0" xfId="0" applyNumberFormat="1">
      <alignment vertical="center"/>
    </xf>
    <xf numFmtId="0" fontId="1" fillId="5" borderId="2" xfId="0" applyNumberFormat="1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/>
    </xf>
    <xf numFmtId="179" fontId="2" fillId="4" borderId="2" xfId="0" applyNumberFormat="1" applyFont="1" applyFill="1" applyBorder="1">
      <alignment vertical="center"/>
    </xf>
    <xf numFmtId="178" fontId="2" fillId="4" borderId="2" xfId="0" applyNumberFormat="1" applyFont="1" applyFill="1" applyBorder="1" applyAlignment="1">
      <alignment horizontal="left" vertical="center" wrapText="1"/>
    </xf>
    <xf numFmtId="0" fontId="2" fillId="4" borderId="2" xfId="0" applyNumberFormat="1" applyFont="1" applyFill="1" applyBorder="1" applyAlignment="1">
      <alignment horizontal="center" vertical="center" wrapText="1"/>
    </xf>
    <xf numFmtId="180" fontId="0" fillId="4" borderId="2" xfId="0" applyNumberFormat="1" applyFill="1" applyBorder="1">
      <alignment vertical="center"/>
    </xf>
    <xf numFmtId="0" fontId="0" fillId="4" borderId="3" xfId="0" applyNumberFormat="1" applyFill="1" applyBorder="1" applyAlignment="1">
      <alignment horizontal="center" vertical="center"/>
    </xf>
    <xf numFmtId="181" fontId="0" fillId="4" borderId="4" xfId="0" applyNumberFormat="1" applyFill="1" applyBorder="1" applyAlignment="1">
      <alignment horizontal="center" vertical="center"/>
    </xf>
    <xf numFmtId="179" fontId="0" fillId="4" borderId="2" xfId="0" applyNumberForma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left" vertical="center" wrapText="1"/>
    </xf>
    <xf numFmtId="0" fontId="3" fillId="4" borderId="2" xfId="0" applyNumberFormat="1" applyFont="1" applyFill="1" applyBorder="1" applyAlignment="1">
      <alignment horizontal="center" vertical="center" wrapText="1"/>
    </xf>
    <xf numFmtId="0" fontId="0" fillId="4" borderId="2" xfId="0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horizontal="center" vertical="center"/>
    </xf>
    <xf numFmtId="178" fontId="5" fillId="4" borderId="5" xfId="0" applyNumberFormat="1" applyFont="1" applyFill="1" applyBorder="1" applyAlignment="1">
      <alignment horizontal="center" vertical="center"/>
    </xf>
    <xf numFmtId="0" fontId="6" fillId="5" borderId="2" xfId="0" applyNumberFormat="1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/>
    </xf>
    <xf numFmtId="179" fontId="0" fillId="4" borderId="1" xfId="0" applyNumberFormat="1" applyFill="1" applyBorder="1" applyAlignment="1">
      <alignment horizontal="center" vertical="center"/>
    </xf>
    <xf numFmtId="0" fontId="0" fillId="4" borderId="1" xfId="0" applyNumberFormat="1" applyFill="1" applyBorder="1" applyAlignment="1">
      <alignment horizontal="center" vertical="center"/>
    </xf>
    <xf numFmtId="178" fontId="0" fillId="4" borderId="2" xfId="0" applyNumberFormat="1" applyFill="1" applyBorder="1" applyAlignment="1">
      <alignment horizontal="center" vertical="center" wrapText="1"/>
    </xf>
    <xf numFmtId="0" fontId="0" fillId="4" borderId="2" xfId="0" applyNumberFormat="1" applyFill="1" applyBorder="1" applyAlignment="1">
      <alignment horizontal="center" vertical="center" wrapText="1"/>
    </xf>
    <xf numFmtId="0" fontId="0" fillId="4" borderId="6" xfId="0" applyFill="1" applyBorder="1" applyAlignment="1">
      <alignment horizontal="center" vertical="center"/>
    </xf>
    <xf numFmtId="180" fontId="0" fillId="4" borderId="2" xfId="0" applyNumberFormat="1" applyFill="1" applyBorder="1" applyAlignment="1">
      <alignment horizontal="center" vertical="center"/>
    </xf>
    <xf numFmtId="179" fontId="0" fillId="4" borderId="7" xfId="0" applyNumberFormat="1" applyFill="1" applyBorder="1" applyAlignment="1">
      <alignment horizontal="center" vertical="center"/>
    </xf>
    <xf numFmtId="0" fontId="0" fillId="4" borderId="7" xfId="0" applyNumberFormat="1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/>
    </xf>
    <xf numFmtId="179" fontId="7" fillId="4" borderId="2" xfId="0" applyNumberFormat="1" applyFont="1" applyFill="1" applyBorder="1" applyAlignment="1">
      <alignment horizontal="center" vertical="center"/>
    </xf>
    <xf numFmtId="0" fontId="0" fillId="4" borderId="5" xfId="0" applyNumberFormat="1" applyFill="1" applyBorder="1" applyAlignment="1">
      <alignment horizontal="center" vertical="center" wrapText="1"/>
    </xf>
    <xf numFmtId="180" fontId="8" fillId="4" borderId="2" xfId="0" applyNumberFormat="1" applyFont="1" applyFill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180" fontId="9" fillId="4" borderId="1" xfId="0" applyNumberFormat="1" applyFont="1" applyFill="1" applyBorder="1" applyAlignment="1">
      <alignment horizontal="center" vertical="center"/>
    </xf>
    <xf numFmtId="179" fontId="0" fillId="4" borderId="2" xfId="0" applyNumberFormat="1" applyFont="1" applyFill="1" applyBorder="1" applyAlignment="1">
      <alignment horizontal="center" vertical="center"/>
    </xf>
    <xf numFmtId="0" fontId="0" fillId="4" borderId="2" xfId="0" applyNumberFormat="1" applyFont="1" applyFill="1" applyBorder="1" applyAlignment="1">
      <alignment horizontal="center" vertical="center"/>
    </xf>
    <xf numFmtId="180" fontId="0" fillId="4" borderId="1" xfId="0" applyNumberFormat="1" applyFont="1" applyFill="1" applyBorder="1" applyAlignment="1">
      <alignment horizontal="center" vertical="center"/>
    </xf>
    <xf numFmtId="179" fontId="0" fillId="4" borderId="1" xfId="0" applyNumberFormat="1" applyFont="1" applyFill="1" applyBorder="1" applyAlignment="1">
      <alignment horizontal="center" vertical="center"/>
    </xf>
    <xf numFmtId="180" fontId="0" fillId="4" borderId="10" xfId="0" applyNumberFormat="1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vertical="center"/>
    </xf>
    <xf numFmtId="178" fontId="5" fillId="4" borderId="5" xfId="0" applyNumberFormat="1" applyFont="1" applyFill="1" applyBorder="1" applyAlignment="1">
      <alignment vertical="center"/>
    </xf>
    <xf numFmtId="178" fontId="9" fillId="4" borderId="2" xfId="0" applyNumberFormat="1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180" fontId="5" fillId="4" borderId="3" xfId="0" applyNumberFormat="1" applyFont="1" applyFill="1" applyBorder="1" applyAlignment="1">
      <alignment horizontal="center" vertical="center"/>
    </xf>
    <xf numFmtId="0" fontId="5" fillId="4" borderId="5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/>
    </xf>
    <xf numFmtId="179" fontId="0" fillId="4" borderId="2" xfId="0" applyNumberFormat="1" applyFill="1" applyBorder="1">
      <alignment vertical="center"/>
    </xf>
    <xf numFmtId="179" fontId="0" fillId="4" borderId="1" xfId="0" applyNumberFormat="1" applyFill="1" applyBorder="1" applyAlignment="1">
      <alignment vertical="center"/>
    </xf>
    <xf numFmtId="178" fontId="0" fillId="4" borderId="2" xfId="0" applyNumberFormat="1" applyFill="1" applyBorder="1" applyAlignment="1">
      <alignment horizontal="left" vertical="center" wrapText="1"/>
    </xf>
    <xf numFmtId="0" fontId="4" fillId="6" borderId="3" xfId="0" applyNumberFormat="1" applyFont="1" applyFill="1" applyBorder="1" applyAlignment="1">
      <alignment horizontal="center" vertical="center"/>
    </xf>
    <xf numFmtId="181" fontId="4" fillId="6" borderId="5" xfId="0" applyNumberFormat="1" applyFont="1" applyFill="1" applyBorder="1" applyAlignment="1">
      <alignment horizontal="center" vertical="center"/>
    </xf>
    <xf numFmtId="181" fontId="4" fillId="6" borderId="4" xfId="0" applyNumberFormat="1" applyFont="1" applyFill="1" applyBorder="1" applyAlignment="1">
      <alignment horizontal="center" vertical="center"/>
    </xf>
    <xf numFmtId="178" fontId="5" fillId="6" borderId="3" xfId="0" applyNumberFormat="1" applyFont="1" applyFill="1" applyBorder="1" applyAlignment="1">
      <alignment horizontal="center" vertical="center"/>
    </xf>
    <xf numFmtId="178" fontId="5" fillId="6" borderId="4" xfId="0" applyNumberFormat="1" applyFont="1" applyFill="1" applyBorder="1" applyAlignment="1">
      <alignment horizontal="center" vertical="center"/>
    </xf>
    <xf numFmtId="178" fontId="0" fillId="6" borderId="2" xfId="0" applyNumberFormat="1" applyFill="1" applyBorder="1" applyAlignment="1">
      <alignment horizontal="left" vertical="center"/>
    </xf>
    <xf numFmtId="179" fontId="3" fillId="4" borderId="2" xfId="0" applyNumberFormat="1" applyFont="1" applyFill="1" applyBorder="1" applyAlignment="1">
      <alignment horizontal="center" vertical="center"/>
    </xf>
    <xf numFmtId="181" fontId="3" fillId="4" borderId="2" xfId="0" applyNumberFormat="1" applyFont="1" applyFill="1" applyBorder="1" applyAlignment="1">
      <alignment horizontal="center" vertical="center"/>
    </xf>
    <xf numFmtId="180" fontId="3" fillId="4" borderId="2" xfId="0" applyNumberFormat="1" applyFont="1" applyFill="1" applyBorder="1">
      <alignment vertical="center"/>
    </xf>
    <xf numFmtId="0" fontId="2" fillId="4" borderId="5" xfId="0" applyNumberFormat="1" applyFont="1" applyFill="1" applyBorder="1" applyAlignment="1">
      <alignment horizontal="center" vertical="center"/>
    </xf>
    <xf numFmtId="178" fontId="4" fillId="4" borderId="2" xfId="0" applyNumberFormat="1" applyFon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center" vertical="center"/>
    </xf>
    <xf numFmtId="178" fontId="4" fillId="4" borderId="3" xfId="0" applyNumberFormat="1" applyFont="1" applyFill="1" applyBorder="1" applyAlignment="1">
      <alignment horizontal="center" vertical="center"/>
    </xf>
    <xf numFmtId="178" fontId="4" fillId="4" borderId="5" xfId="0" applyNumberFormat="1" applyFont="1" applyFill="1" applyBorder="1" applyAlignment="1">
      <alignment horizontal="center" vertical="center"/>
    </xf>
    <xf numFmtId="178" fontId="4" fillId="4" borderId="4" xfId="0" applyNumberFormat="1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7" fillId="7" borderId="3" xfId="0" applyFont="1" applyFill="1" applyBorder="1" applyAlignment="1">
      <alignment horizontal="center" vertical="center"/>
    </xf>
    <xf numFmtId="0" fontId="7" fillId="7" borderId="5" xfId="0" applyFont="1" applyFill="1" applyBorder="1" applyAlignment="1">
      <alignment horizontal="center" vertical="center"/>
    </xf>
    <xf numFmtId="0" fontId="7" fillId="7" borderId="4" xfId="0" applyFont="1" applyFill="1" applyBorder="1" applyAlignment="1">
      <alignment horizontal="center" vertical="center"/>
    </xf>
    <xf numFmtId="178" fontId="5" fillId="7" borderId="3" xfId="0" applyNumberFormat="1" applyFont="1" applyFill="1" applyBorder="1" applyAlignment="1">
      <alignment horizontal="center" vertical="center"/>
    </xf>
    <xf numFmtId="0" fontId="5" fillId="7" borderId="5" xfId="0" applyFont="1" applyFill="1" applyBorder="1" applyAlignment="1">
      <alignment horizontal="center" vertical="center"/>
    </xf>
    <xf numFmtId="0" fontId="5" fillId="7" borderId="4" xfId="0" applyFont="1" applyFill="1" applyBorder="1" applyAlignment="1">
      <alignment horizontal="center" vertical="center"/>
    </xf>
    <xf numFmtId="181" fontId="0" fillId="4" borderId="2" xfId="0" applyNumberFormat="1" applyFill="1" applyBorder="1" applyAlignment="1">
      <alignment horizontal="center" vertical="center"/>
    </xf>
    <xf numFmtId="0" fontId="10" fillId="6" borderId="3" xfId="0" applyFont="1" applyFill="1" applyBorder="1" applyAlignment="1">
      <alignment horizontal="center" vertical="center"/>
    </xf>
    <xf numFmtId="0" fontId="10" fillId="6" borderId="5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178" fontId="11" fillId="6" borderId="5" xfId="0" applyNumberFormat="1" applyFont="1" applyFill="1" applyBorder="1" applyAlignment="1">
      <alignment horizontal="center" vertical="center"/>
    </xf>
    <xf numFmtId="178" fontId="11" fillId="6" borderId="2" xfId="0" applyNumberFormat="1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4" borderId="5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2" xfId="0" applyNumberFormat="1" applyFont="1" applyFill="1" applyBorder="1" applyAlignment="1">
      <alignment horizontal="center" vertical="center"/>
    </xf>
    <xf numFmtId="178" fontId="3" fillId="4" borderId="0" xfId="0" applyNumberFormat="1" applyFont="1" applyFill="1" applyBorder="1" applyAlignment="1">
      <alignment horizontal="center" vertical="center"/>
    </xf>
    <xf numFmtId="178" fontId="0" fillId="4" borderId="2" xfId="0" applyNumberFormat="1" applyFont="1" applyFill="1" applyBorder="1" applyAlignment="1">
      <alignment horizontal="center" vertical="center"/>
    </xf>
    <xf numFmtId="0" fontId="4" fillId="4" borderId="11" xfId="0" applyFont="1" applyFill="1" applyBorder="1" applyAlignment="1">
      <alignment horizontal="center" vertical="center"/>
    </xf>
    <xf numFmtId="0" fontId="3" fillId="4" borderId="5" xfId="0" applyNumberFormat="1" applyFont="1" applyFill="1" applyBorder="1" applyAlignment="1">
      <alignment horizontal="center" vertical="center"/>
    </xf>
    <xf numFmtId="178" fontId="12" fillId="4" borderId="2" xfId="0" applyNumberFormat="1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5" xfId="0" applyNumberFormat="1" applyFont="1" applyFill="1" applyBorder="1" applyAlignment="1">
      <alignment vertical="center"/>
    </xf>
    <xf numFmtId="178" fontId="4" fillId="4" borderId="10" xfId="0" applyNumberFormat="1" applyFont="1" applyFill="1" applyBorder="1" applyAlignment="1">
      <alignment horizontal="center" vertical="center"/>
    </xf>
    <xf numFmtId="0" fontId="4" fillId="4" borderId="12" xfId="0" applyFont="1" applyFill="1" applyBorder="1" applyAlignment="1">
      <alignment horizontal="center" vertical="center"/>
    </xf>
    <xf numFmtId="58" fontId="0" fillId="4" borderId="2" xfId="0" applyNumberFormat="1" applyFont="1" applyFill="1" applyBorder="1" applyAlignment="1">
      <alignment horizontal="center" vertical="center"/>
    </xf>
    <xf numFmtId="178" fontId="0" fillId="7" borderId="3" xfId="0" applyNumberFormat="1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4" borderId="2" xfId="0" applyNumberFormat="1" applyFill="1" applyBorder="1" applyAlignment="1">
      <alignment horizontal="center" vertical="center"/>
    </xf>
    <xf numFmtId="179" fontId="9" fillId="4" borderId="3" xfId="0" applyNumberFormat="1" applyFont="1" applyFill="1" applyBorder="1" applyAlignment="1">
      <alignment horizontal="center" vertical="center"/>
    </xf>
    <xf numFmtId="179" fontId="9" fillId="4" borderId="5" xfId="0" applyNumberFormat="1" applyFont="1" applyFill="1" applyBorder="1" applyAlignment="1">
      <alignment horizontal="center" vertical="center"/>
    </xf>
    <xf numFmtId="179" fontId="9" fillId="4" borderId="4" xfId="0" applyNumberFormat="1" applyFont="1" applyFill="1" applyBorder="1" applyAlignment="1">
      <alignment horizontal="center" vertical="center"/>
    </xf>
    <xf numFmtId="180" fontId="13" fillId="4" borderId="2" xfId="0" applyNumberFormat="1" applyFont="1" applyFill="1" applyBorder="1" applyAlignment="1">
      <alignment horizontal="center" vertical="center"/>
    </xf>
    <xf numFmtId="180" fontId="11" fillId="4" borderId="3" xfId="0" applyNumberFormat="1" applyFont="1" applyFill="1" applyBorder="1" applyAlignment="1">
      <alignment horizontal="center" vertical="center"/>
    </xf>
    <xf numFmtId="0" fontId="11" fillId="4" borderId="5" xfId="0" applyFont="1" applyFill="1" applyBorder="1" applyAlignment="1">
      <alignment horizontal="center" vertical="center"/>
    </xf>
    <xf numFmtId="0" fontId="11" fillId="4" borderId="4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9" fillId="4" borderId="5" xfId="0" applyFont="1" applyFill="1" applyBorder="1" applyAlignment="1">
      <alignment horizontal="center" vertical="center"/>
    </xf>
    <xf numFmtId="0" fontId="9" fillId="4" borderId="4" xfId="0" applyFont="1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178" fontId="13" fillId="4" borderId="2" xfId="0" applyNumberFormat="1" applyFont="1" applyFill="1" applyBorder="1" applyAlignment="1">
      <alignment horizontal="center" vertical="center"/>
    </xf>
    <xf numFmtId="180" fontId="5" fillId="7" borderId="3" xfId="0" applyNumberFormat="1" applyFont="1" applyFill="1" applyBorder="1" applyAlignment="1">
      <alignment horizontal="center" vertical="center"/>
    </xf>
    <xf numFmtId="180" fontId="0" fillId="4" borderId="3" xfId="0" applyNumberFormat="1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14" fillId="5" borderId="2" xfId="0" applyNumberFormat="1" applyFont="1" applyFill="1" applyBorder="1" applyAlignment="1">
      <alignment horizontal="center" vertical="center"/>
    </xf>
    <xf numFmtId="0" fontId="14" fillId="5" borderId="2" xfId="0" applyFont="1" applyFill="1" applyBorder="1" applyAlignment="1">
      <alignment horizontal="center" vertical="center"/>
    </xf>
    <xf numFmtId="179" fontId="2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180" fontId="12" fillId="4" borderId="2" xfId="0" applyNumberFormat="1" applyFont="1" applyFill="1" applyBorder="1" applyAlignment="1">
      <alignment horizontal="center" vertical="center"/>
    </xf>
    <xf numFmtId="180" fontId="12" fillId="4" borderId="1" xfId="0" applyNumberFormat="1" applyFont="1" applyFill="1" applyBorder="1" applyAlignment="1">
      <alignment horizontal="center" vertical="center"/>
    </xf>
    <xf numFmtId="179" fontId="2" fillId="4" borderId="7" xfId="0" applyNumberFormat="1" applyFont="1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180" fontId="12" fillId="4" borderId="7" xfId="0" applyNumberFormat="1" applyFont="1" applyFill="1" applyBorder="1" applyAlignment="1">
      <alignment horizontal="center" vertical="center"/>
    </xf>
    <xf numFmtId="178" fontId="2" fillId="4" borderId="1" xfId="0" applyNumberFormat="1" applyFont="1" applyFill="1" applyBorder="1" applyAlignment="1">
      <alignment horizontal="left" vertical="center" wrapText="1"/>
    </xf>
    <xf numFmtId="179" fontId="10" fillId="4" borderId="2" xfId="0" applyNumberFormat="1" applyFont="1" applyFill="1" applyBorder="1" applyAlignment="1">
      <alignment horizontal="center" vertical="center"/>
    </xf>
    <xf numFmtId="0" fontId="12" fillId="4" borderId="2" xfId="0" applyNumberFormat="1" applyFont="1" applyFill="1" applyBorder="1" applyAlignment="1">
      <alignment horizontal="center" vertical="center" wrapText="1"/>
    </xf>
    <xf numFmtId="0" fontId="9" fillId="4" borderId="1" xfId="0" applyFont="1" applyFill="1" applyBorder="1" applyAlignment="1">
      <alignment horizontal="center" vertical="center"/>
    </xf>
    <xf numFmtId="180" fontId="10" fillId="4" borderId="1" xfId="0" applyNumberFormat="1" applyFont="1" applyFill="1" applyBorder="1" applyAlignment="1">
      <alignment horizontal="center" vertical="center"/>
    </xf>
    <xf numFmtId="180" fontId="10" fillId="4" borderId="2" xfId="0" applyNumberFormat="1" applyFont="1" applyFill="1" applyBorder="1" applyAlignment="1">
      <alignment horizontal="center" vertical="center"/>
    </xf>
    <xf numFmtId="180" fontId="11" fillId="4" borderId="2" xfId="0" applyNumberFormat="1" applyFont="1" applyFill="1" applyBorder="1" applyAlignment="1">
      <alignment horizontal="center" vertical="center"/>
    </xf>
    <xf numFmtId="0" fontId="11" fillId="4" borderId="2" xfId="0" applyFont="1" applyFill="1" applyBorder="1" applyAlignment="1">
      <alignment horizontal="center" vertical="center"/>
    </xf>
    <xf numFmtId="178" fontId="2" fillId="4" borderId="10" xfId="0" applyNumberFormat="1" applyFont="1" applyFill="1" applyBorder="1" applyAlignment="1">
      <alignment horizontal="left" vertical="center" wrapText="1"/>
    </xf>
    <xf numFmtId="180" fontId="12" fillId="4" borderId="10" xfId="0" applyNumberFormat="1" applyFont="1" applyFill="1" applyBorder="1" applyAlignment="1">
      <alignment horizontal="center" vertical="center"/>
    </xf>
    <xf numFmtId="178" fontId="2" fillId="4" borderId="4" xfId="0" applyNumberFormat="1" applyFont="1" applyFill="1" applyBorder="1" applyAlignment="1">
      <alignment horizontal="left" vertical="center" wrapText="1"/>
    </xf>
    <xf numFmtId="178" fontId="2" fillId="4" borderId="11" xfId="0" applyNumberFormat="1" applyFont="1" applyFill="1" applyBorder="1" applyAlignment="1">
      <alignment horizontal="left" vertical="center" wrapText="1"/>
    </xf>
    <xf numFmtId="0" fontId="2" fillId="4" borderId="1" xfId="0" applyNumberFormat="1" applyFont="1" applyFill="1" applyBorder="1" applyAlignment="1">
      <alignment horizontal="center" vertical="center" wrapText="1"/>
    </xf>
    <xf numFmtId="0" fontId="0" fillId="4" borderId="10" xfId="0" applyFill="1" applyBorder="1" applyAlignment="1">
      <alignment horizontal="center" vertical="center"/>
    </xf>
    <xf numFmtId="179" fontId="10" fillId="4" borderId="3" xfId="0" applyNumberFormat="1" applyFont="1" applyFill="1" applyBorder="1" applyAlignment="1">
      <alignment horizontal="center" vertical="center"/>
    </xf>
    <xf numFmtId="179" fontId="10" fillId="4" borderId="5" xfId="0" applyNumberFormat="1" applyFont="1" applyFill="1" applyBorder="1" applyAlignment="1">
      <alignment horizontal="center" vertical="center"/>
    </xf>
    <xf numFmtId="179" fontId="10" fillId="4" borderId="4" xfId="0" applyNumberFormat="1" applyFont="1" applyFill="1" applyBorder="1" applyAlignment="1">
      <alignment horizontal="center" vertical="center"/>
    </xf>
    <xf numFmtId="0" fontId="12" fillId="4" borderId="2" xfId="0" applyNumberFormat="1" applyFont="1" applyFill="1" applyBorder="1" applyAlignment="1">
      <alignment horizontal="center" vertical="center"/>
    </xf>
    <xf numFmtId="180" fontId="10" fillId="4" borderId="7" xfId="0" applyNumberFormat="1" applyFont="1" applyFill="1" applyBorder="1" applyAlignment="1">
      <alignment horizontal="center" vertical="center"/>
    </xf>
    <xf numFmtId="179" fontId="2" fillId="4" borderId="2" xfId="0" applyNumberFormat="1" applyFont="1" applyFill="1" applyBorder="1" applyAlignment="1">
      <alignment vertical="center"/>
    </xf>
    <xf numFmtId="179" fontId="2" fillId="4" borderId="2" xfId="0" applyNumberFormat="1" applyFont="1" applyFill="1" applyBorder="1" applyAlignment="1">
      <alignment horizontal="center" vertical="center"/>
    </xf>
    <xf numFmtId="178" fontId="2" fillId="4" borderId="13" xfId="0" applyNumberFormat="1" applyFont="1" applyFill="1" applyBorder="1" applyAlignment="1">
      <alignment horizontal="left" vertical="center" wrapText="1"/>
    </xf>
    <xf numFmtId="180" fontId="12" fillId="4" borderId="2" xfId="0" applyNumberFormat="1" applyFont="1" applyFill="1" applyBorder="1">
      <alignment vertical="center"/>
    </xf>
    <xf numFmtId="178" fontId="4" fillId="4" borderId="2" xfId="0" applyNumberFormat="1" applyFont="1" applyFill="1" applyBorder="1" applyAlignment="1">
      <alignment horizontal="left" vertical="center"/>
    </xf>
    <xf numFmtId="181" fontId="0" fillId="4" borderId="11" xfId="0" applyNumberFormat="1" applyFill="1" applyBorder="1" applyAlignment="1">
      <alignment horizontal="center" vertical="center"/>
    </xf>
    <xf numFmtId="178" fontId="11" fillId="4" borderId="3" xfId="0" applyNumberFormat="1" applyFont="1" applyFill="1" applyBorder="1" applyAlignment="1">
      <alignment horizontal="center" vertical="center"/>
    </xf>
    <xf numFmtId="178" fontId="11" fillId="4" borderId="5" xfId="0" applyNumberFormat="1" applyFont="1" applyFill="1" applyBorder="1" applyAlignment="1">
      <alignment horizontal="center" vertical="center"/>
    </xf>
    <xf numFmtId="178" fontId="11" fillId="4" borderId="4" xfId="0" applyNumberFormat="1" applyFont="1" applyFill="1" applyBorder="1" applyAlignment="1">
      <alignment horizontal="center" vertical="center"/>
    </xf>
    <xf numFmtId="0" fontId="0" fillId="6" borderId="3" xfId="0" applyNumberFormat="1" applyFill="1" applyBorder="1" applyAlignment="1">
      <alignment horizontal="center" vertical="center"/>
    </xf>
    <xf numFmtId="181" fontId="0" fillId="6" borderId="5" xfId="0" applyNumberFormat="1" applyFill="1" applyBorder="1" applyAlignment="1">
      <alignment horizontal="center" vertical="center"/>
    </xf>
    <xf numFmtId="181" fontId="0" fillId="6" borderId="4" xfId="0" applyNumberFormat="1" applyFill="1" applyBorder="1" applyAlignment="1">
      <alignment horizontal="center" vertical="center"/>
    </xf>
    <xf numFmtId="178" fontId="4" fillId="6" borderId="2" xfId="0" applyNumberFormat="1" applyFont="1" applyFill="1" applyBorder="1" applyAlignment="1">
      <alignment horizontal="left" vertical="center"/>
    </xf>
    <xf numFmtId="178" fontId="5" fillId="6" borderId="4" xfId="0" applyNumberFormat="1" applyFont="1" applyFill="1" applyBorder="1" applyAlignment="1">
      <alignment horizontal="left" vertical="center"/>
    </xf>
    <xf numFmtId="178" fontId="0" fillId="0" borderId="0" xfId="0" applyNumberFormat="1">
      <alignment vertical="center"/>
    </xf>
    <xf numFmtId="0" fontId="15" fillId="5" borderId="2" xfId="0" applyFont="1" applyFill="1" applyBorder="1" applyAlignment="1">
      <alignment horizontal="center" vertical="center"/>
    </xf>
    <xf numFmtId="179" fontId="16" fillId="4" borderId="2" xfId="0" applyNumberFormat="1" applyFont="1" applyFill="1" applyBorder="1" applyAlignment="1">
      <alignment vertical="center"/>
    </xf>
    <xf numFmtId="179" fontId="12" fillId="4" borderId="2" xfId="0" applyNumberFormat="1" applyFont="1" applyFill="1" applyBorder="1" applyAlignment="1">
      <alignment vertical="center"/>
    </xf>
    <xf numFmtId="178" fontId="17" fillId="4" borderId="2" xfId="0" applyNumberFormat="1" applyFont="1" applyFill="1" applyBorder="1" applyAlignment="1">
      <alignment horizontal="left" vertical="center" wrapText="1"/>
    </xf>
    <xf numFmtId="180" fontId="4" fillId="4" borderId="2" xfId="0" applyNumberFormat="1" applyFont="1" applyFill="1" applyBorder="1">
      <alignment vertical="center"/>
    </xf>
    <xf numFmtId="181" fontId="18" fillId="4" borderId="5" xfId="0" applyNumberFormat="1" applyFont="1" applyFill="1" applyBorder="1" applyAlignment="1">
      <alignment horizontal="center" vertical="center"/>
    </xf>
    <xf numFmtId="181" fontId="18" fillId="4" borderId="4" xfId="0" applyNumberFormat="1" applyFont="1" applyFill="1" applyBorder="1" applyAlignment="1">
      <alignment horizontal="center" vertical="center"/>
    </xf>
    <xf numFmtId="178" fontId="5" fillId="4" borderId="4" xfId="0" applyNumberFormat="1" applyFont="1" applyFill="1" applyBorder="1" applyAlignment="1">
      <alignment horizontal="center" vertical="center"/>
    </xf>
    <xf numFmtId="0" fontId="17" fillId="4" borderId="2" xfId="0" applyNumberFormat="1" applyFont="1" applyFill="1" applyBorder="1" applyAlignment="1">
      <alignment horizontal="center" vertical="center" wrapText="1"/>
    </xf>
    <xf numFmtId="180" fontId="19" fillId="4" borderId="2" xfId="0" applyNumberFormat="1" applyFont="1" applyFill="1" applyBorder="1">
      <alignment vertical="center"/>
    </xf>
    <xf numFmtId="180" fontId="19" fillId="4" borderId="2" xfId="0" applyNumberFormat="1" applyFont="1" applyFill="1" applyBorder="1" applyAlignment="1">
      <alignment horizontal="center" vertical="center"/>
    </xf>
    <xf numFmtId="179" fontId="16" fillId="4" borderId="2" xfId="0" applyNumberFormat="1" applyFont="1" applyFill="1" applyBorder="1" applyAlignment="1">
      <alignment horizontal="center" vertical="center"/>
    </xf>
    <xf numFmtId="179" fontId="12" fillId="4" borderId="2" xfId="0" applyNumberFormat="1" applyFont="1" applyFill="1" applyBorder="1" applyAlignment="1">
      <alignment horizontal="center" vertical="center"/>
    </xf>
    <xf numFmtId="180" fontId="19" fillId="4" borderId="2" xfId="0" applyNumberFormat="1" applyFont="1" applyFill="1" applyBorder="1" applyAlignment="1">
      <alignment vertical="center"/>
    </xf>
    <xf numFmtId="179" fontId="16" fillId="4" borderId="7" xfId="0" applyNumberFormat="1" applyFont="1" applyFill="1" applyBorder="1" applyAlignment="1">
      <alignment horizontal="center" vertical="center"/>
    </xf>
    <xf numFmtId="179" fontId="12" fillId="4" borderId="7" xfId="0" applyNumberFormat="1" applyFont="1" applyFill="1" applyBorder="1" applyAlignment="1">
      <alignment horizontal="center" vertical="center"/>
    </xf>
    <xf numFmtId="178" fontId="17" fillId="4" borderId="10" xfId="0" applyNumberFormat="1" applyFont="1" applyFill="1" applyBorder="1" applyAlignment="1">
      <alignment horizontal="left" vertical="center" wrapText="1"/>
    </xf>
    <xf numFmtId="0" fontId="17" fillId="4" borderId="10" xfId="0" applyNumberFormat="1" applyFont="1" applyFill="1" applyBorder="1" applyAlignment="1">
      <alignment horizontal="center" vertical="center" wrapText="1"/>
    </xf>
    <xf numFmtId="180" fontId="19" fillId="4" borderId="10" xfId="0" applyNumberFormat="1" applyFont="1" applyFill="1" applyBorder="1">
      <alignment vertical="center"/>
    </xf>
    <xf numFmtId="180" fontId="19" fillId="4" borderId="10" xfId="0" applyNumberFormat="1" applyFont="1" applyFill="1" applyBorder="1" applyAlignment="1">
      <alignment horizontal="center" vertical="center"/>
    </xf>
    <xf numFmtId="178" fontId="19" fillId="4" borderId="2" xfId="0" applyNumberFormat="1" applyFont="1" applyFill="1" applyBorder="1" applyAlignment="1">
      <alignment horizontal="center" vertical="center"/>
    </xf>
    <xf numFmtId="181" fontId="12" fillId="4" borderId="2" xfId="0" applyNumberFormat="1" applyFont="1" applyFill="1" applyBorder="1" applyAlignment="1">
      <alignment horizontal="center" vertical="center"/>
    </xf>
    <xf numFmtId="181" fontId="17" fillId="4" borderId="2" xfId="0" applyNumberFormat="1" applyFont="1" applyFill="1" applyBorder="1" applyAlignment="1">
      <alignment horizontal="center" vertical="center"/>
    </xf>
    <xf numFmtId="181" fontId="17" fillId="4" borderId="2" xfId="0" applyNumberFormat="1" applyFont="1" applyFill="1" applyBorder="1" applyAlignment="1">
      <alignment horizontal="center" vertical="center" wrapText="1"/>
    </xf>
    <xf numFmtId="181" fontId="20" fillId="7" borderId="5" xfId="0" applyNumberFormat="1" applyFont="1" applyFill="1" applyBorder="1" applyAlignment="1">
      <alignment horizontal="center" vertical="center"/>
    </xf>
    <xf numFmtId="178" fontId="21" fillId="7" borderId="3" xfId="0" applyNumberFormat="1" applyFont="1" applyFill="1" applyBorder="1" applyAlignment="1">
      <alignment horizontal="center" vertical="center"/>
    </xf>
    <xf numFmtId="178" fontId="21" fillId="7" borderId="5" xfId="0" applyNumberFormat="1" applyFont="1" applyFill="1" applyBorder="1" applyAlignment="1">
      <alignment horizontal="center" vertical="center"/>
    </xf>
    <xf numFmtId="0" fontId="19" fillId="4" borderId="2" xfId="0" applyFont="1" applyFill="1" applyBorder="1" applyAlignment="1">
      <alignment horizontal="center" vertical="center"/>
    </xf>
    <xf numFmtId="180" fontId="19" fillId="4" borderId="7" xfId="0" applyNumberFormat="1" applyFont="1" applyFill="1" applyBorder="1">
      <alignment vertical="center"/>
    </xf>
    <xf numFmtId="0" fontId="0" fillId="4" borderId="7" xfId="0" applyFill="1" applyBorder="1">
      <alignment vertical="center"/>
    </xf>
    <xf numFmtId="180" fontId="19" fillId="4" borderId="1" xfId="0" applyNumberFormat="1" applyFont="1" applyFill="1" applyBorder="1" applyAlignment="1">
      <alignment horizontal="center" vertical="center"/>
    </xf>
    <xf numFmtId="178" fontId="19" fillId="4" borderId="2" xfId="0" applyNumberFormat="1" applyFont="1" applyFill="1" applyBorder="1" applyAlignment="1">
      <alignment vertical="center"/>
    </xf>
    <xf numFmtId="0" fontId="0" fillId="4" borderId="2" xfId="0" applyFill="1" applyBorder="1" applyAlignment="1">
      <alignment vertical="center"/>
    </xf>
    <xf numFmtId="0" fontId="0" fillId="4" borderId="10" xfId="0" applyFill="1" applyBorder="1">
      <alignment vertical="center"/>
    </xf>
    <xf numFmtId="178" fontId="21" fillId="7" borderId="4" xfId="0" applyNumberFormat="1" applyFont="1" applyFill="1" applyBorder="1" applyAlignment="1">
      <alignment horizontal="center" vertical="center"/>
    </xf>
    <xf numFmtId="180" fontId="0" fillId="4" borderId="1" xfId="0" applyNumberFormat="1" applyFill="1" applyBorder="1" applyAlignment="1">
      <alignment horizontal="center" vertical="center"/>
    </xf>
    <xf numFmtId="179" fontId="2" fillId="4" borderId="1" xfId="0" applyNumberFormat="1" applyFont="1" applyFill="1" applyBorder="1" applyAlignment="1">
      <alignment vertical="center"/>
    </xf>
    <xf numFmtId="180" fontId="0" fillId="4" borderId="7" xfId="0" applyNumberFormat="1" applyFill="1" applyBorder="1" applyAlignment="1">
      <alignment horizontal="center" vertical="center"/>
    </xf>
    <xf numFmtId="179" fontId="2" fillId="4" borderId="10" xfId="0" applyNumberFormat="1" applyFont="1" applyFill="1" applyBorder="1">
      <alignment vertical="center"/>
    </xf>
    <xf numFmtId="180" fontId="0" fillId="4" borderId="10" xfId="0" applyNumberFormat="1" applyFill="1" applyBorder="1">
      <alignment vertical="center"/>
    </xf>
    <xf numFmtId="179" fontId="2" fillId="4" borderId="10" xfId="0" applyNumberFormat="1" applyFont="1" applyFill="1" applyBorder="1" applyAlignment="1">
      <alignment horizontal="center" vertical="center"/>
    </xf>
    <xf numFmtId="180" fontId="0" fillId="4" borderId="10" xfId="0" applyNumberFormat="1" applyFill="1" applyBorder="1" applyAlignment="1">
      <alignment horizontal="center" vertical="center"/>
    </xf>
    <xf numFmtId="181" fontId="0" fillId="4" borderId="5" xfId="0" applyNumberFormat="1" applyFill="1" applyBorder="1" applyAlignment="1">
      <alignment horizontal="center" vertical="center"/>
    </xf>
    <xf numFmtId="180" fontId="0" fillId="0" borderId="0" xfId="0" applyNumberFormat="1">
      <alignment vertical="center"/>
    </xf>
    <xf numFmtId="180" fontId="0" fillId="0" borderId="2" xfId="0" applyNumberFormat="1" applyBorder="1">
      <alignment vertical="center"/>
    </xf>
    <xf numFmtId="0" fontId="0" fillId="4" borderId="5" xfId="0" applyNumberFormat="1" applyFill="1" applyBorder="1" applyAlignment="1">
      <alignment horizontal="center" vertical="center"/>
    </xf>
    <xf numFmtId="178" fontId="4" fillId="6" borderId="5" xfId="0" applyNumberFormat="1" applyFont="1" applyFill="1" applyBorder="1" applyAlignment="1">
      <alignment horizontal="center" vertical="center"/>
    </xf>
    <xf numFmtId="178" fontId="5" fillId="6" borderId="2" xfId="0" applyNumberFormat="1" applyFont="1" applyFill="1" applyBorder="1" applyAlignment="1">
      <alignment horizontal="center" vertical="center"/>
    </xf>
    <xf numFmtId="0" fontId="0" fillId="0" borderId="0" xfId="0" applyFill="1" applyAlignment="1">
      <alignment vertical="center"/>
    </xf>
    <xf numFmtId="0" fontId="0" fillId="4" borderId="0" xfId="0" applyFill="1" applyAlignment="1">
      <alignment vertical="center"/>
    </xf>
    <xf numFmtId="0" fontId="0" fillId="0" borderId="0" xfId="0" applyFill="1" applyAlignment="1">
      <alignment horizontal="center" vertical="center"/>
    </xf>
    <xf numFmtId="179" fontId="0" fillId="0" borderId="0" xfId="0" applyNumberFormat="1" applyFill="1" applyAlignment="1">
      <alignment horizontal="center" vertical="center"/>
    </xf>
    <xf numFmtId="0" fontId="22" fillId="0" borderId="0" xfId="0" applyFont="1" applyFill="1" applyAlignment="1">
      <alignment vertical="center"/>
    </xf>
    <xf numFmtId="0" fontId="0" fillId="0" borderId="0" xfId="0" applyNumberFormat="1" applyFill="1" applyAlignment="1">
      <alignment horizontal="center" vertical="center"/>
    </xf>
    <xf numFmtId="178" fontId="0" fillId="0" borderId="0" xfId="0" applyNumberFormat="1" applyFill="1" applyAlignment="1">
      <alignment horizontal="center" vertical="center"/>
    </xf>
    <xf numFmtId="0" fontId="23" fillId="5" borderId="2" xfId="0" applyFont="1" applyFill="1" applyBorder="1" applyAlignment="1">
      <alignment horizontal="center" vertical="center"/>
    </xf>
    <xf numFmtId="179" fontId="24" fillId="5" borderId="2" xfId="0" applyNumberFormat="1" applyFont="1" applyFill="1" applyBorder="1" applyAlignment="1">
      <alignment horizontal="center" vertical="center"/>
    </xf>
    <xf numFmtId="0" fontId="24" fillId="5" borderId="2" xfId="0" applyFont="1" applyFill="1" applyBorder="1" applyAlignment="1">
      <alignment horizontal="center" vertical="center"/>
    </xf>
    <xf numFmtId="0" fontId="24" fillId="5" borderId="2" xfId="0" applyNumberFormat="1" applyFont="1" applyFill="1" applyBorder="1" applyAlignment="1">
      <alignment horizontal="center" vertical="center"/>
    </xf>
    <xf numFmtId="178" fontId="24" fillId="5" borderId="2" xfId="0" applyNumberFormat="1" applyFont="1" applyFill="1" applyBorder="1" applyAlignment="1">
      <alignment horizontal="center" vertical="center"/>
    </xf>
    <xf numFmtId="0" fontId="22" fillId="4" borderId="2" xfId="0" applyFont="1" applyFill="1" applyBorder="1" applyAlignment="1">
      <alignment vertical="center"/>
    </xf>
    <xf numFmtId="178" fontId="0" fillId="4" borderId="2" xfId="0" applyNumberFormat="1" applyFill="1" applyBorder="1" applyAlignment="1">
      <alignment vertical="center"/>
    </xf>
    <xf numFmtId="0" fontId="22" fillId="4" borderId="10" xfId="0" applyFont="1" applyFill="1" applyBorder="1" applyAlignment="1">
      <alignment vertical="center"/>
    </xf>
    <xf numFmtId="0" fontId="0" fillId="4" borderId="10" xfId="0" applyNumberFormat="1" applyFill="1" applyBorder="1" applyAlignment="1">
      <alignment horizontal="center" vertical="center"/>
    </xf>
    <xf numFmtId="178" fontId="0" fillId="4" borderId="10" xfId="0" applyNumberFormat="1" applyFill="1" applyBorder="1" applyAlignment="1">
      <alignment horizontal="center" vertical="center"/>
    </xf>
    <xf numFmtId="178" fontId="9" fillId="4" borderId="7" xfId="0" applyNumberFormat="1" applyFont="1" applyFill="1" applyBorder="1" applyAlignment="1">
      <alignment horizontal="center" vertical="center"/>
    </xf>
    <xf numFmtId="179" fontId="0" fillId="4" borderId="10" xfId="0" applyNumberFormat="1" applyFill="1" applyBorder="1" applyAlignment="1">
      <alignment horizontal="center" vertical="center"/>
    </xf>
    <xf numFmtId="178" fontId="9" fillId="4" borderId="10" xfId="0" applyNumberFormat="1" applyFont="1" applyFill="1" applyBorder="1" applyAlignment="1">
      <alignment horizontal="center" vertical="center"/>
    </xf>
    <xf numFmtId="178" fontId="22" fillId="4" borderId="2" xfId="0" applyNumberFormat="1" applyFont="1" applyFill="1" applyBorder="1" applyAlignment="1">
      <alignment horizontal="left" vertical="center"/>
    </xf>
    <xf numFmtId="178" fontId="0" fillId="4" borderId="10" xfId="0" applyNumberFormat="1" applyFill="1" applyBorder="1" applyAlignment="1">
      <alignment horizontal="left" vertical="center"/>
    </xf>
    <xf numFmtId="178" fontId="0" fillId="0" borderId="0" xfId="0" applyNumberFormat="1" applyFill="1" applyAlignment="1">
      <alignment vertical="center"/>
    </xf>
    <xf numFmtId="178" fontId="9" fillId="4" borderId="1" xfId="0" applyNumberFormat="1" applyFont="1" applyFill="1" applyBorder="1" applyAlignment="1">
      <alignment horizontal="center" vertical="center"/>
    </xf>
    <xf numFmtId="178" fontId="9" fillId="4" borderId="2" xfId="0" applyNumberFormat="1" applyFont="1" applyFill="1" applyBorder="1" applyAlignment="1">
      <alignment vertical="center"/>
    </xf>
    <xf numFmtId="0" fontId="0" fillId="4" borderId="7" xfId="0" applyFill="1" applyBorder="1" applyAlignment="1">
      <alignment vertical="center"/>
    </xf>
    <xf numFmtId="179" fontId="0" fillId="4" borderId="7" xfId="0" applyNumberFormat="1" applyFill="1" applyBorder="1" applyAlignment="1">
      <alignment vertical="center"/>
    </xf>
    <xf numFmtId="178" fontId="0" fillId="4" borderId="10" xfId="0" applyNumberFormat="1" applyFill="1" applyBorder="1" applyAlignment="1">
      <alignment vertical="center"/>
    </xf>
    <xf numFmtId="178" fontId="9" fillId="4" borderId="7" xfId="0" applyNumberFormat="1" applyFont="1" applyFill="1" applyBorder="1" applyAlignment="1">
      <alignment vertical="center"/>
    </xf>
    <xf numFmtId="0" fontId="0" fillId="4" borderId="10" xfId="0" applyFill="1" applyBorder="1" applyAlignment="1">
      <alignment vertical="center"/>
    </xf>
    <xf numFmtId="179" fontId="0" fillId="4" borderId="10" xfId="0" applyNumberFormat="1" applyFill="1" applyBorder="1" applyAlignment="1">
      <alignment vertical="center"/>
    </xf>
    <xf numFmtId="178" fontId="9" fillId="4" borderId="10" xfId="0" applyNumberFormat="1" applyFont="1" applyFill="1" applyBorder="1" applyAlignment="1">
      <alignment vertical="center"/>
    </xf>
    <xf numFmtId="179" fontId="0" fillId="0" borderId="0" xfId="0" applyNumberFormat="1" applyFill="1" applyAlignment="1">
      <alignment vertical="center"/>
    </xf>
    <xf numFmtId="0" fontId="25" fillId="5" borderId="2" xfId="0" applyFont="1" applyFill="1" applyBorder="1" applyAlignment="1">
      <alignment horizontal="center" vertical="center"/>
    </xf>
    <xf numFmtId="179" fontId="26" fillId="4" borderId="2" xfId="0" applyNumberFormat="1" applyFont="1" applyFill="1" applyBorder="1" applyAlignment="1">
      <alignment horizontal="center" vertical="center"/>
    </xf>
    <xf numFmtId="0" fontId="0" fillId="0" borderId="2" xfId="0" applyFill="1" applyBorder="1" applyAlignment="1">
      <alignment horizontal="left" vertical="center"/>
    </xf>
    <xf numFmtId="0" fontId="0" fillId="0" borderId="2" xfId="0" applyNumberFormat="1" applyFill="1" applyBorder="1" applyAlignment="1">
      <alignment horizontal="center" vertical="center"/>
    </xf>
    <xf numFmtId="179" fontId="26" fillId="4" borderId="7" xfId="0" applyNumberFormat="1" applyFont="1" applyFill="1" applyBorder="1" applyAlignment="1">
      <alignment horizontal="center" vertical="center"/>
    </xf>
    <xf numFmtId="0" fontId="0" fillId="0" borderId="10" xfId="0" applyFill="1" applyBorder="1" applyAlignment="1">
      <alignment horizontal="left" vertical="center"/>
    </xf>
    <xf numFmtId="0" fontId="0" fillId="0" borderId="10" xfId="0" applyNumberFormat="1" applyFill="1" applyBorder="1" applyAlignment="1">
      <alignment horizontal="center" vertical="center"/>
    </xf>
    <xf numFmtId="178" fontId="0" fillId="4" borderId="7" xfId="0" applyNumberFormat="1" applyFill="1" applyBorder="1" applyAlignment="1">
      <alignment horizontal="center" vertical="center"/>
    </xf>
    <xf numFmtId="179" fontId="26" fillId="4" borderId="10" xfId="0" applyNumberFormat="1" applyFont="1" applyFill="1" applyBorder="1" applyAlignment="1">
      <alignment horizontal="center" vertical="center"/>
    </xf>
    <xf numFmtId="0" fontId="0" fillId="0" borderId="2" xfId="0" applyFill="1" applyBorder="1" applyAlignment="1">
      <alignment vertical="center"/>
    </xf>
    <xf numFmtId="0" fontId="0" fillId="0" borderId="2" xfId="0" applyFill="1" applyBorder="1" applyAlignment="1">
      <alignment horizontal="center" vertical="center"/>
    </xf>
    <xf numFmtId="0" fontId="0" fillId="0" borderId="10" xfId="0" applyFill="1" applyBorder="1" applyAlignment="1">
      <alignment vertical="center"/>
    </xf>
    <xf numFmtId="0" fontId="0" fillId="0" borderId="10" xfId="0" applyFill="1" applyBorder="1" applyAlignment="1">
      <alignment horizontal="center" vertical="center"/>
    </xf>
    <xf numFmtId="179" fontId="26" fillId="4" borderId="1" xfId="0" applyNumberFormat="1" applyFont="1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/>
    </xf>
    <xf numFmtId="179" fontId="26" fillId="4" borderId="2" xfId="0" applyNumberFormat="1" applyFont="1" applyFill="1" applyBorder="1" applyAlignment="1">
      <alignment vertical="center"/>
    </xf>
    <xf numFmtId="178" fontId="0" fillId="4" borderId="9" xfId="0" applyNumberFormat="1" applyFill="1" applyBorder="1" applyAlignment="1">
      <alignment horizontal="center" vertical="center"/>
    </xf>
    <xf numFmtId="178" fontId="0" fillId="4" borderId="3" xfId="0" applyNumberForma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2" Type="http://schemas.openxmlformats.org/officeDocument/2006/relationships/styles" Target="styles.xml"/><Relationship Id="rId21" Type="http://www.wps.cn/officeDocument/2020/cellImage" Target="cellimages.xml"/><Relationship Id="rId20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9" Type="http://schemas.openxmlformats.org/officeDocument/2006/relationships/theme" Target="theme/theme1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0" Type="http://schemas.openxmlformats.org/officeDocument/2006/relationships/image" Target="../media/image10.jpe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jpeg"/></Relationships>
</file>

<file path=xl/drawings/_rels/drawing2.xml.rels><?xml version="1.0" encoding="UTF-8" standalone="yes"?>
<Relationships xmlns="http://schemas.openxmlformats.org/package/2006/relationships"><Relationship Id="rId7" Type="http://schemas.openxmlformats.org/officeDocument/2006/relationships/image" Target="../media/image17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4.pn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png"/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jpeg"/><Relationship Id="rId1" Type="http://schemas.openxmlformats.org/officeDocument/2006/relationships/image" Target="../media/image2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jpeg"/><Relationship Id="rId1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4" Type="http://schemas.openxmlformats.org/officeDocument/2006/relationships/image" Target="../media/image33.jpeg"/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jpeg"/><Relationship Id="rId1" Type="http://schemas.openxmlformats.org/officeDocument/2006/relationships/image" Target="../media/image3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17780</xdr:colOff>
      <xdr:row>1</xdr:row>
      <xdr:rowOff>70485</xdr:rowOff>
    </xdr:from>
    <xdr:to>
      <xdr:col>4</xdr:col>
      <xdr:colOff>2716530</xdr:colOff>
      <xdr:row>1</xdr:row>
      <xdr:rowOff>1722755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896995" y="426085"/>
          <a:ext cx="2698750" cy="1652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33655</xdr:colOff>
      <xdr:row>2</xdr:row>
      <xdr:rowOff>38100</xdr:rowOff>
    </xdr:from>
    <xdr:to>
      <xdr:col>4</xdr:col>
      <xdr:colOff>2705735</xdr:colOff>
      <xdr:row>2</xdr:row>
      <xdr:rowOff>1710690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912870" y="2171700"/>
          <a:ext cx="2672080" cy="1672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38735</xdr:colOff>
      <xdr:row>3</xdr:row>
      <xdr:rowOff>36830</xdr:rowOff>
    </xdr:from>
    <xdr:to>
      <xdr:col>4</xdr:col>
      <xdr:colOff>2690495</xdr:colOff>
      <xdr:row>3</xdr:row>
      <xdr:rowOff>1733550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917950" y="3948430"/>
          <a:ext cx="2651760" cy="169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29210</xdr:colOff>
      <xdr:row>4</xdr:row>
      <xdr:rowOff>37465</xdr:rowOff>
    </xdr:from>
    <xdr:to>
      <xdr:col>4</xdr:col>
      <xdr:colOff>2694940</xdr:colOff>
      <xdr:row>4</xdr:row>
      <xdr:rowOff>1747520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908425" y="5727065"/>
          <a:ext cx="2665730" cy="1710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26670</xdr:colOff>
      <xdr:row>5</xdr:row>
      <xdr:rowOff>49530</xdr:rowOff>
    </xdr:from>
    <xdr:to>
      <xdr:col>4</xdr:col>
      <xdr:colOff>2697480</xdr:colOff>
      <xdr:row>5</xdr:row>
      <xdr:rowOff>1739900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905885" y="7517130"/>
          <a:ext cx="2670810" cy="1690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27305</xdr:colOff>
      <xdr:row>6</xdr:row>
      <xdr:rowOff>38100</xdr:rowOff>
    </xdr:from>
    <xdr:to>
      <xdr:col>4</xdr:col>
      <xdr:colOff>2683510</xdr:colOff>
      <xdr:row>6</xdr:row>
      <xdr:rowOff>1722120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906520" y="9283700"/>
          <a:ext cx="2656205" cy="1684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17780</xdr:colOff>
      <xdr:row>7</xdr:row>
      <xdr:rowOff>33655</xdr:rowOff>
    </xdr:from>
    <xdr:to>
      <xdr:col>4</xdr:col>
      <xdr:colOff>2694940</xdr:colOff>
      <xdr:row>7</xdr:row>
      <xdr:rowOff>1718310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96995" y="11057255"/>
          <a:ext cx="2677160" cy="16846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24130</xdr:colOff>
      <xdr:row>8</xdr:row>
      <xdr:rowOff>36830</xdr:rowOff>
    </xdr:from>
    <xdr:to>
      <xdr:col>4</xdr:col>
      <xdr:colOff>2699385</xdr:colOff>
      <xdr:row>8</xdr:row>
      <xdr:rowOff>1711960</xdr:rowOff>
    </xdr:to>
    <xdr:pic>
      <xdr:nvPicPr>
        <xdr:cNvPr id="10" name="Picture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903345" y="12838430"/>
          <a:ext cx="2675255" cy="1675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26987</xdr:colOff>
      <xdr:row>9</xdr:row>
      <xdr:rowOff>22542</xdr:rowOff>
    </xdr:from>
    <xdr:to>
      <xdr:col>4</xdr:col>
      <xdr:colOff>2723197</xdr:colOff>
      <xdr:row>9</xdr:row>
      <xdr:rowOff>1759267</xdr:rowOff>
    </xdr:to>
    <xdr:pic>
      <xdr:nvPicPr>
        <xdr:cNvPr id="9" name="Picture 8" descr="WhatsApp Image 2025-10-21 at 17.30.42_e897e707"/>
        <xdr:cNvPicPr>
          <a:picLocks noChangeAspect="1"/>
        </xdr:cNvPicPr>
      </xdr:nvPicPr>
      <xdr:blipFill>
        <a:blip r:embed="rId9"/>
        <a:srcRect l="16150" t="2342" r="16936" b="2835"/>
        <a:stretch>
          <a:fillRect/>
        </a:stretch>
      </xdr:blipFill>
      <xdr:spPr>
        <a:xfrm rot="16200000">
          <a:off x="4385310" y="14121765"/>
          <a:ext cx="1736725" cy="269621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</xdr:colOff>
      <xdr:row>10</xdr:row>
      <xdr:rowOff>14287</xdr:rowOff>
    </xdr:from>
    <xdr:to>
      <xdr:col>4</xdr:col>
      <xdr:colOff>2696527</xdr:colOff>
      <xdr:row>10</xdr:row>
      <xdr:rowOff>1751647</xdr:rowOff>
    </xdr:to>
    <xdr:pic>
      <xdr:nvPicPr>
        <xdr:cNvPr id="12" name="Picture 11" descr="WhatsApp Image 2025-10-27 at 15.40.26_1867fe0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 rot="16200000">
          <a:off x="4370070" y="15903575"/>
          <a:ext cx="1737360" cy="267271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17145</xdr:colOff>
      <xdr:row>1</xdr:row>
      <xdr:rowOff>24130</xdr:rowOff>
    </xdr:from>
    <xdr:to>
      <xdr:col>3</xdr:col>
      <xdr:colOff>2992120</xdr:colOff>
      <xdr:row>1</xdr:row>
      <xdr:rowOff>4053840</xdr:rowOff>
    </xdr:to>
    <xdr:pic>
      <xdr:nvPicPr>
        <xdr:cNvPr id="2" name="Picture 1" descr="WhatsApp Image 2025-10-21 at 16.18.46_e0daf391"/>
        <xdr:cNvPicPr>
          <a:picLocks noChangeAspect="1"/>
        </xdr:cNvPicPr>
      </xdr:nvPicPr>
      <xdr:blipFill>
        <a:blip r:embed="rId1"/>
        <a:srcRect t="2697" r="6608" b="9389"/>
        <a:stretch>
          <a:fillRect/>
        </a:stretch>
      </xdr:blipFill>
      <xdr:spPr>
        <a:xfrm>
          <a:off x="3416935" y="227330"/>
          <a:ext cx="2974975" cy="40297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34925</xdr:colOff>
      <xdr:row>1</xdr:row>
      <xdr:rowOff>53975</xdr:rowOff>
    </xdr:from>
    <xdr:to>
      <xdr:col>4</xdr:col>
      <xdr:colOff>3431540</xdr:colOff>
      <xdr:row>1</xdr:row>
      <xdr:rowOff>2201545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523105" y="257175"/>
          <a:ext cx="3396615" cy="2147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52705</xdr:colOff>
      <xdr:row>2</xdr:row>
      <xdr:rowOff>46990</xdr:rowOff>
    </xdr:from>
    <xdr:to>
      <xdr:col>4</xdr:col>
      <xdr:colOff>3460750</xdr:colOff>
      <xdr:row>2</xdr:row>
      <xdr:rowOff>2197735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540885" y="2498090"/>
          <a:ext cx="3408045" cy="2150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34925</xdr:colOff>
      <xdr:row>3</xdr:row>
      <xdr:rowOff>22225</xdr:rowOff>
    </xdr:from>
    <xdr:to>
      <xdr:col>4</xdr:col>
      <xdr:colOff>3460750</xdr:colOff>
      <xdr:row>3</xdr:row>
      <xdr:rowOff>2185670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523105" y="4721225"/>
          <a:ext cx="3425825" cy="2163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46990</xdr:colOff>
      <xdr:row>4</xdr:row>
      <xdr:rowOff>43815</xdr:rowOff>
    </xdr:from>
    <xdr:to>
      <xdr:col>4</xdr:col>
      <xdr:colOff>3477895</xdr:colOff>
      <xdr:row>4</xdr:row>
      <xdr:rowOff>2187575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535170" y="6990715"/>
          <a:ext cx="3430905" cy="2143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36830</xdr:colOff>
      <xdr:row>8</xdr:row>
      <xdr:rowOff>28575</xdr:rowOff>
    </xdr:from>
    <xdr:to>
      <xdr:col>4</xdr:col>
      <xdr:colOff>3481070</xdr:colOff>
      <xdr:row>8</xdr:row>
      <xdr:rowOff>2200910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525010" y="11471275"/>
          <a:ext cx="3444240" cy="2172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38735</xdr:colOff>
      <xdr:row>5</xdr:row>
      <xdr:rowOff>0</xdr:rowOff>
    </xdr:from>
    <xdr:to>
      <xdr:col>4</xdr:col>
      <xdr:colOff>3470275</xdr:colOff>
      <xdr:row>7</xdr:row>
      <xdr:rowOff>722630</xdr:rowOff>
    </xdr:to>
    <xdr:pic>
      <xdr:nvPicPr>
        <xdr:cNvPr id="8" name="Picture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526915" y="9194800"/>
          <a:ext cx="3431540" cy="2221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3454400</xdr:colOff>
      <xdr:row>9</xdr:row>
      <xdr:rowOff>2215515</xdr:rowOff>
    </xdr:to>
    <xdr:pic>
      <xdr:nvPicPr>
        <xdr:cNvPr id="7" name="Picture 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488180" y="13690600"/>
          <a:ext cx="3454400" cy="22155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83820</xdr:colOff>
      <xdr:row>1</xdr:row>
      <xdr:rowOff>49530</xdr:rowOff>
    </xdr:from>
    <xdr:to>
      <xdr:col>9</xdr:col>
      <xdr:colOff>4298950</xdr:colOff>
      <xdr:row>1</xdr:row>
      <xdr:rowOff>4368165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926435" y="481330"/>
          <a:ext cx="4215130" cy="4318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53975</xdr:colOff>
      <xdr:row>2</xdr:row>
      <xdr:rowOff>45085</xdr:rowOff>
    </xdr:from>
    <xdr:to>
      <xdr:col>9</xdr:col>
      <xdr:colOff>4274820</xdr:colOff>
      <xdr:row>3</xdr:row>
      <xdr:rowOff>2179320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896590" y="4921885"/>
          <a:ext cx="4220845" cy="4356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55880</xdr:colOff>
      <xdr:row>5</xdr:row>
      <xdr:rowOff>50165</xdr:rowOff>
    </xdr:from>
    <xdr:to>
      <xdr:col>9</xdr:col>
      <xdr:colOff>4288790</xdr:colOff>
      <xdr:row>5</xdr:row>
      <xdr:rowOff>4382135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898495" y="13816965"/>
          <a:ext cx="4232910" cy="4331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48895</xdr:colOff>
      <xdr:row>6</xdr:row>
      <xdr:rowOff>47625</xdr:rowOff>
    </xdr:from>
    <xdr:to>
      <xdr:col>9</xdr:col>
      <xdr:colOff>4271645</xdr:colOff>
      <xdr:row>6</xdr:row>
      <xdr:rowOff>4368800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891510" y="18259425"/>
          <a:ext cx="4222750" cy="4321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25400</xdr:colOff>
      <xdr:row>6</xdr:row>
      <xdr:rowOff>4422140</xdr:rowOff>
    </xdr:from>
    <xdr:to>
      <xdr:col>9</xdr:col>
      <xdr:colOff>4284980</xdr:colOff>
      <xdr:row>8</xdr:row>
      <xdr:rowOff>2091690</xdr:rowOff>
    </xdr:to>
    <xdr:pic>
      <xdr:nvPicPr>
        <xdr:cNvPr id="6" name="Picture 5" descr="WhatsApp Image 2025-10-21 at 15.03.31_e123ad43"/>
        <xdr:cNvPicPr>
          <a:picLocks noChangeAspect="1"/>
        </xdr:cNvPicPr>
      </xdr:nvPicPr>
      <xdr:blipFill>
        <a:blip r:embed="rId5"/>
        <a:srcRect l="920" t="8630" r="1226" b="23086"/>
        <a:stretch>
          <a:fillRect/>
        </a:stretch>
      </xdr:blipFill>
      <xdr:spPr>
        <a:xfrm>
          <a:off x="15868015" y="22633940"/>
          <a:ext cx="4259580" cy="4260850"/>
        </a:xfrm>
        <a:prstGeom prst="rect">
          <a:avLst/>
        </a:prstGeom>
      </xdr:spPr>
    </xdr:pic>
    <xdr:clientData/>
  </xdr:twoCellAnchor>
  <xdr:twoCellAnchor editAs="oneCell">
    <xdr:from>
      <xdr:col>9</xdr:col>
      <xdr:colOff>8572</xdr:colOff>
      <xdr:row>3</xdr:row>
      <xdr:rowOff>2198687</xdr:rowOff>
    </xdr:from>
    <xdr:to>
      <xdr:col>9</xdr:col>
      <xdr:colOff>4286567</xdr:colOff>
      <xdr:row>4</xdr:row>
      <xdr:rowOff>4403407</xdr:rowOff>
    </xdr:to>
    <xdr:pic>
      <xdr:nvPicPr>
        <xdr:cNvPr id="7" name="Picture 6" descr="WhatsApp Image 2025-10-22 at 16.24.17_e4b1f9df"/>
        <xdr:cNvPicPr>
          <a:picLocks noChangeAspect="1"/>
        </xdr:cNvPicPr>
      </xdr:nvPicPr>
      <xdr:blipFill>
        <a:blip r:embed="rId6"/>
        <a:srcRect l="4607" t="5587" r="4437"/>
        <a:stretch>
          <a:fillRect/>
        </a:stretch>
      </xdr:blipFill>
      <xdr:spPr>
        <a:xfrm rot="16200000">
          <a:off x="15775940" y="9371965"/>
          <a:ext cx="4427220" cy="4277995"/>
        </a:xfrm>
        <a:prstGeom prst="rect">
          <a:avLst/>
        </a:prstGeom>
      </xdr:spPr>
    </xdr:pic>
    <xdr:clientData/>
  </xdr:twoCellAnchor>
  <xdr:twoCellAnchor editAs="oneCell">
    <xdr:from>
      <xdr:col>9</xdr:col>
      <xdr:colOff>90170</xdr:colOff>
      <xdr:row>9</xdr:row>
      <xdr:rowOff>67310</xdr:rowOff>
    </xdr:from>
    <xdr:to>
      <xdr:col>9</xdr:col>
      <xdr:colOff>4268470</xdr:colOff>
      <xdr:row>9</xdr:row>
      <xdr:rowOff>4220845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932785" y="27016710"/>
          <a:ext cx="4178300" cy="41535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40005</xdr:colOff>
      <xdr:row>1</xdr:row>
      <xdr:rowOff>26670</xdr:rowOff>
    </xdr:from>
    <xdr:to>
      <xdr:col>4</xdr:col>
      <xdr:colOff>3963035</xdr:colOff>
      <xdr:row>7</xdr:row>
      <xdr:rowOff>466725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511165" y="458470"/>
          <a:ext cx="3923030" cy="39452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30480</xdr:colOff>
      <xdr:row>1</xdr:row>
      <xdr:rowOff>32385</xdr:rowOff>
    </xdr:from>
    <xdr:to>
      <xdr:col>4</xdr:col>
      <xdr:colOff>3072130</xdr:colOff>
      <xdr:row>1</xdr:row>
      <xdr:rowOff>2081530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144645" y="235585"/>
          <a:ext cx="3041650" cy="2049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78740</xdr:colOff>
      <xdr:row>4</xdr:row>
      <xdr:rowOff>20320</xdr:rowOff>
    </xdr:from>
    <xdr:to>
      <xdr:col>4</xdr:col>
      <xdr:colOff>3078480</xdr:colOff>
      <xdr:row>4</xdr:row>
      <xdr:rowOff>2104390</xdr:rowOff>
    </xdr:to>
    <xdr:pic>
      <xdr:nvPicPr>
        <xdr:cNvPr id="3" name="Picture 2" descr="WhatsApp Image 2025-10-20 at 17.45.31_c8e0c9cf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 rot="16200000">
          <a:off x="4650740" y="2496185"/>
          <a:ext cx="2084070" cy="29997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33655</xdr:colOff>
      <xdr:row>1</xdr:row>
      <xdr:rowOff>31115</xdr:rowOff>
    </xdr:from>
    <xdr:to>
      <xdr:col>4</xdr:col>
      <xdr:colOff>3096260</xdr:colOff>
      <xdr:row>1</xdr:row>
      <xdr:rowOff>2081530</xdr:rowOff>
    </xdr:to>
    <xdr:pic>
      <xdr:nvPicPr>
        <xdr:cNvPr id="3" name="Picture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491355" y="234315"/>
          <a:ext cx="3062605" cy="2050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</xdr:colOff>
      <xdr:row>4</xdr:row>
      <xdr:rowOff>25400</xdr:rowOff>
    </xdr:from>
    <xdr:to>
      <xdr:col>4</xdr:col>
      <xdr:colOff>3074670</xdr:colOff>
      <xdr:row>4</xdr:row>
      <xdr:rowOff>2092960</xdr:rowOff>
    </xdr:to>
    <xdr:pic>
      <xdr:nvPicPr>
        <xdr:cNvPr id="2" name="Picture 1" descr="WhatsApp Image 2025-10-21 at 15.02.25_fde696e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 rot="16200000">
          <a:off x="4982210" y="2476500"/>
          <a:ext cx="2067560" cy="30327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33020</xdr:colOff>
      <xdr:row>1</xdr:row>
      <xdr:rowOff>26035</xdr:rowOff>
    </xdr:from>
    <xdr:to>
      <xdr:col>4</xdr:col>
      <xdr:colOff>2980055</xdr:colOff>
      <xdr:row>1</xdr:row>
      <xdr:rowOff>2077720</xdr:rowOff>
    </xdr:to>
    <xdr:pic>
      <xdr:nvPicPr>
        <xdr:cNvPr id="6" name="Picture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88535" y="229235"/>
          <a:ext cx="2947035" cy="2051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34925</xdr:colOff>
      <xdr:row>4</xdr:row>
      <xdr:rowOff>40005</xdr:rowOff>
    </xdr:from>
    <xdr:to>
      <xdr:col>4</xdr:col>
      <xdr:colOff>3002915</xdr:colOff>
      <xdr:row>4</xdr:row>
      <xdr:rowOff>2081530</xdr:rowOff>
    </xdr:to>
    <xdr:pic>
      <xdr:nvPicPr>
        <xdr:cNvPr id="2" name="Picture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790440" y="2967355"/>
          <a:ext cx="2967990" cy="204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8890</xdr:colOff>
      <xdr:row>7</xdr:row>
      <xdr:rowOff>27940</xdr:rowOff>
    </xdr:from>
    <xdr:to>
      <xdr:col>4</xdr:col>
      <xdr:colOff>3015615</xdr:colOff>
      <xdr:row>7</xdr:row>
      <xdr:rowOff>2082800</xdr:rowOff>
    </xdr:to>
    <xdr:pic>
      <xdr:nvPicPr>
        <xdr:cNvPr id="3" name="Picture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764405" y="5679440"/>
          <a:ext cx="3006725" cy="2054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21590</xdr:colOff>
      <xdr:row>10</xdr:row>
      <xdr:rowOff>21590</xdr:rowOff>
    </xdr:from>
    <xdr:to>
      <xdr:col>4</xdr:col>
      <xdr:colOff>3008630</xdr:colOff>
      <xdr:row>10</xdr:row>
      <xdr:rowOff>2110740</xdr:rowOff>
    </xdr:to>
    <xdr:pic>
      <xdr:nvPicPr>
        <xdr:cNvPr id="5" name="Picture 4" descr="WhatsApp Image 2025-10-28 at 13.26.18_4fcdb4ea"/>
        <xdr:cNvPicPr>
          <a:picLocks noChangeAspect="1"/>
        </xdr:cNvPicPr>
      </xdr:nvPicPr>
      <xdr:blipFill>
        <a:blip r:embed="rId4"/>
        <a:srcRect t="9875" b="2905"/>
        <a:stretch>
          <a:fillRect/>
        </a:stretch>
      </xdr:blipFill>
      <xdr:spPr>
        <a:xfrm rot="16200000">
          <a:off x="5226050" y="7948295"/>
          <a:ext cx="2089150" cy="298704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33020</xdr:colOff>
      <xdr:row>1</xdr:row>
      <xdr:rowOff>32385</xdr:rowOff>
    </xdr:from>
    <xdr:to>
      <xdr:col>5</xdr:col>
      <xdr:colOff>2998470</xdr:colOff>
      <xdr:row>1</xdr:row>
      <xdr:rowOff>2091055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4560" y="235585"/>
          <a:ext cx="2965450" cy="2058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13652</xdr:colOff>
      <xdr:row>2</xdr:row>
      <xdr:rowOff>5397</xdr:rowOff>
    </xdr:from>
    <xdr:to>
      <xdr:col>5</xdr:col>
      <xdr:colOff>3006407</xdr:colOff>
      <xdr:row>2</xdr:row>
      <xdr:rowOff>2112327</xdr:rowOff>
    </xdr:to>
    <xdr:pic>
      <xdr:nvPicPr>
        <xdr:cNvPr id="3" name="Picture 2" descr="WhatsApp Image 2025-10-21 at 16.39.56_9474bf24"/>
        <xdr:cNvPicPr>
          <a:picLocks noChangeAspect="1"/>
        </xdr:cNvPicPr>
      </xdr:nvPicPr>
      <xdr:blipFill>
        <a:blip r:embed="rId2"/>
        <a:srcRect l="24279" t="8257" b="6587"/>
        <a:stretch>
          <a:fillRect/>
        </a:stretch>
      </xdr:blipFill>
      <xdr:spPr>
        <a:xfrm rot="16200000">
          <a:off x="5157470" y="1898650"/>
          <a:ext cx="2106930" cy="299275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27940</xdr:colOff>
      <xdr:row>1</xdr:row>
      <xdr:rowOff>37465</xdr:rowOff>
    </xdr:from>
    <xdr:to>
      <xdr:col>4</xdr:col>
      <xdr:colOff>3012440</xdr:colOff>
      <xdr:row>1</xdr:row>
      <xdr:rowOff>2099310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606925" y="240665"/>
          <a:ext cx="2984500" cy="20618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78"/>
  <sheetViews>
    <sheetView zoomScale="90" zoomScaleNormal="90" workbookViewId="0">
      <pane ySplit="1" topLeftCell="A354" activePane="bottomLeft" state="frozen"/>
      <selection/>
      <selection pane="bottomLeft" activeCell="D378" sqref="D378"/>
    </sheetView>
  </sheetViews>
  <sheetFormatPr defaultColWidth="9.14285714285714" defaultRowHeight="15" outlineLevelCol="7"/>
  <cols>
    <col min="1" max="1" width="17.5714285714286" style="247" customWidth="1"/>
    <col min="2" max="2" width="19.8380952380952" style="215" customWidth="1"/>
    <col min="3" max="3" width="9.14285714285714" style="215"/>
    <col min="4" max="4" width="15.8571428571429" style="215" customWidth="1"/>
    <col min="5" max="5" width="13.7142857142857" style="215" customWidth="1"/>
    <col min="6" max="6" width="25.8666666666667" style="215" customWidth="1"/>
    <col min="7" max="8" width="13.1428571428571" style="215"/>
    <col min="9" max="16384" width="9.14285714285714" style="215"/>
  </cols>
  <sheetData>
    <row r="1" s="215" customFormat="1" ht="20" customHeight="1" spans="1:6">
      <c r="A1" s="223" t="s">
        <v>0</v>
      </c>
      <c r="B1" s="224" t="s">
        <v>1</v>
      </c>
      <c r="C1" s="225" t="s">
        <v>2</v>
      </c>
      <c r="D1" s="224" t="s">
        <v>3</v>
      </c>
      <c r="E1" s="224" t="s">
        <v>4</v>
      </c>
      <c r="F1" s="248" t="s">
        <v>5</v>
      </c>
    </row>
    <row r="2" s="215" customFormat="1" ht="14" customHeight="1" spans="1:6">
      <c r="A2" s="249">
        <v>45931</v>
      </c>
      <c r="B2" s="250" t="s">
        <v>6</v>
      </c>
      <c r="C2" s="251">
        <v>4</v>
      </c>
      <c r="D2" s="7">
        <v>20000</v>
      </c>
      <c r="E2" s="7">
        <f t="shared" ref="E2:E7" si="0">SUM(C2*D2)</f>
        <v>80000</v>
      </c>
      <c r="F2" s="7">
        <f>SUM(E2:E13)</f>
        <v>833000</v>
      </c>
    </row>
    <row r="3" s="215" customFormat="1" ht="14" customHeight="1" spans="1:6">
      <c r="A3" s="249"/>
      <c r="B3" s="250" t="s">
        <v>7</v>
      </c>
      <c r="C3" s="251">
        <v>4</v>
      </c>
      <c r="D3" s="7">
        <v>80000</v>
      </c>
      <c r="E3" s="7">
        <f t="shared" si="0"/>
        <v>320000</v>
      </c>
      <c r="F3" s="7"/>
    </row>
    <row r="4" s="215" customFormat="1" ht="14" customHeight="1" spans="1:6">
      <c r="A4" s="249"/>
      <c r="B4" s="250" t="s">
        <v>8</v>
      </c>
      <c r="C4" s="251">
        <v>6</v>
      </c>
      <c r="D4" s="7">
        <v>10000</v>
      </c>
      <c r="E4" s="7">
        <f t="shared" si="0"/>
        <v>60000</v>
      </c>
      <c r="F4" s="7"/>
    </row>
    <row r="5" s="215" customFormat="1" ht="14" customHeight="1" spans="1:6">
      <c r="A5" s="249"/>
      <c r="B5" s="250" t="s">
        <v>9</v>
      </c>
      <c r="C5" s="251">
        <v>0.5</v>
      </c>
      <c r="D5" s="7">
        <v>30000</v>
      </c>
      <c r="E5" s="7">
        <f t="shared" si="0"/>
        <v>15000</v>
      </c>
      <c r="F5" s="7"/>
    </row>
    <row r="6" s="215" customFormat="1" ht="14" customHeight="1" spans="1:6">
      <c r="A6" s="249"/>
      <c r="B6" s="250" t="s">
        <v>10</v>
      </c>
      <c r="C6" s="251">
        <v>1</v>
      </c>
      <c r="D6" s="7">
        <v>48000</v>
      </c>
      <c r="E6" s="7">
        <f t="shared" si="0"/>
        <v>48000</v>
      </c>
      <c r="F6" s="7"/>
    </row>
    <row r="7" s="215" customFormat="1" ht="14" customHeight="1" spans="1:6">
      <c r="A7" s="249"/>
      <c r="B7" s="250" t="s">
        <v>11</v>
      </c>
      <c r="C7" s="251">
        <v>1</v>
      </c>
      <c r="D7" s="7">
        <v>25000</v>
      </c>
      <c r="E7" s="7">
        <f t="shared" si="0"/>
        <v>25000</v>
      </c>
      <c r="F7" s="7"/>
    </row>
    <row r="8" s="215" customFormat="1" ht="14" customHeight="1" spans="1:6">
      <c r="A8" s="249"/>
      <c r="B8" s="250" t="s">
        <v>12</v>
      </c>
      <c r="C8" s="251">
        <v>1.08</v>
      </c>
      <c r="D8" s="7">
        <v>40000</v>
      </c>
      <c r="E8" s="7">
        <v>43000</v>
      </c>
      <c r="F8" s="7"/>
    </row>
    <row r="9" s="215" customFormat="1" ht="14" customHeight="1" spans="1:6">
      <c r="A9" s="249"/>
      <c r="B9" s="250" t="s">
        <v>13</v>
      </c>
      <c r="C9" s="251">
        <v>0.3</v>
      </c>
      <c r="D9" s="7">
        <v>15000</v>
      </c>
      <c r="E9" s="7">
        <v>5000</v>
      </c>
      <c r="F9" s="7"/>
    </row>
    <row r="10" s="215" customFormat="1" ht="14" customHeight="1" spans="1:6">
      <c r="A10" s="249"/>
      <c r="B10" s="250" t="s">
        <v>14</v>
      </c>
      <c r="C10" s="251">
        <v>3.495</v>
      </c>
      <c r="D10" s="7">
        <v>15000</v>
      </c>
      <c r="E10" s="7">
        <v>52000</v>
      </c>
      <c r="F10" s="7"/>
    </row>
    <row r="11" s="215" customFormat="1" ht="14" customHeight="1" spans="1:6">
      <c r="A11" s="249"/>
      <c r="B11" s="250" t="s">
        <v>15</v>
      </c>
      <c r="C11" s="251">
        <v>4</v>
      </c>
      <c r="D11" s="7">
        <v>24000</v>
      </c>
      <c r="E11" s="7">
        <f t="shared" ref="E11:E17" si="1">SUM(C11*D11)</f>
        <v>96000</v>
      </c>
      <c r="F11" s="7"/>
    </row>
    <row r="12" s="215" customFormat="1" ht="14" customHeight="1" spans="1:6">
      <c r="A12" s="249"/>
      <c r="B12" s="250" t="s">
        <v>16</v>
      </c>
      <c r="C12" s="251">
        <v>1</v>
      </c>
      <c r="D12" s="7">
        <v>40000</v>
      </c>
      <c r="E12" s="7">
        <f t="shared" si="1"/>
        <v>40000</v>
      </c>
      <c r="F12" s="7"/>
    </row>
    <row r="13" s="215" customFormat="1" ht="14" customHeight="1" spans="1:6">
      <c r="A13" s="249"/>
      <c r="B13" s="250" t="s">
        <v>17</v>
      </c>
      <c r="C13" s="251">
        <v>1</v>
      </c>
      <c r="D13" s="7">
        <v>49000</v>
      </c>
      <c r="E13" s="7">
        <f t="shared" si="1"/>
        <v>49000</v>
      </c>
      <c r="F13" s="7"/>
    </row>
    <row r="14" s="215" customFormat="1" ht="14" customHeight="1" spans="1:6">
      <c r="A14" s="249">
        <v>45932</v>
      </c>
      <c r="B14" s="250" t="s">
        <v>6</v>
      </c>
      <c r="C14" s="251">
        <v>4</v>
      </c>
      <c r="D14" s="7">
        <v>20000</v>
      </c>
      <c r="E14" s="7">
        <f t="shared" si="1"/>
        <v>80000</v>
      </c>
      <c r="F14" s="7">
        <f>SUM(E14:E23)</f>
        <v>727000</v>
      </c>
    </row>
    <row r="15" s="215" customFormat="1" ht="14" customHeight="1" spans="1:6">
      <c r="A15" s="249"/>
      <c r="B15" s="250" t="s">
        <v>7</v>
      </c>
      <c r="C15" s="251">
        <v>4</v>
      </c>
      <c r="D15" s="7">
        <v>80000</v>
      </c>
      <c r="E15" s="7">
        <f t="shared" si="1"/>
        <v>320000</v>
      </c>
      <c r="F15" s="7"/>
    </row>
    <row r="16" s="215" customFormat="1" ht="14" customHeight="1" spans="1:6">
      <c r="A16" s="249"/>
      <c r="B16" s="250" t="s">
        <v>8</v>
      </c>
      <c r="C16" s="251">
        <v>6</v>
      </c>
      <c r="D16" s="7">
        <v>10000</v>
      </c>
      <c r="E16" s="7">
        <f t="shared" si="1"/>
        <v>60000</v>
      </c>
      <c r="F16" s="7"/>
    </row>
    <row r="17" s="215" customFormat="1" ht="14" customHeight="1" spans="1:6">
      <c r="A17" s="249"/>
      <c r="B17" s="250" t="s">
        <v>9</v>
      </c>
      <c r="C17" s="251">
        <v>0.5</v>
      </c>
      <c r="D17" s="7">
        <v>30000</v>
      </c>
      <c r="E17" s="7">
        <f t="shared" si="1"/>
        <v>15000</v>
      </c>
      <c r="F17" s="7"/>
    </row>
    <row r="18" s="215" customFormat="1" ht="14" customHeight="1" spans="1:6">
      <c r="A18" s="249"/>
      <c r="B18" s="250" t="s">
        <v>13</v>
      </c>
      <c r="C18" s="251">
        <v>0.3</v>
      </c>
      <c r="D18" s="7">
        <v>15000</v>
      </c>
      <c r="E18" s="7">
        <v>5000</v>
      </c>
      <c r="F18" s="7"/>
    </row>
    <row r="19" s="215" customFormat="1" ht="14" customHeight="1" spans="1:6">
      <c r="A19" s="249"/>
      <c r="B19" s="250" t="s">
        <v>18</v>
      </c>
      <c r="C19" s="251">
        <v>0.3</v>
      </c>
      <c r="D19" s="7">
        <v>60000</v>
      </c>
      <c r="E19" s="7">
        <f t="shared" ref="E19:E28" si="2">SUM(C19*D19)</f>
        <v>18000</v>
      </c>
      <c r="F19" s="7"/>
    </row>
    <row r="20" s="215" customFormat="1" ht="14" customHeight="1" spans="1:6">
      <c r="A20" s="249"/>
      <c r="B20" s="250" t="s">
        <v>19</v>
      </c>
      <c r="C20" s="251">
        <v>0.25</v>
      </c>
      <c r="D20" s="7">
        <v>100000</v>
      </c>
      <c r="E20" s="7">
        <f t="shared" si="2"/>
        <v>25000</v>
      </c>
      <c r="F20" s="7"/>
    </row>
    <row r="21" s="215" customFormat="1" ht="14" customHeight="1" spans="1:6">
      <c r="A21" s="249"/>
      <c r="B21" s="250" t="s">
        <v>14</v>
      </c>
      <c r="C21" s="251">
        <v>4.53</v>
      </c>
      <c r="D21" s="7">
        <v>15000</v>
      </c>
      <c r="E21" s="7">
        <v>68000</v>
      </c>
      <c r="F21" s="7"/>
    </row>
    <row r="22" s="215" customFormat="1" ht="14" customHeight="1" spans="1:6">
      <c r="A22" s="249"/>
      <c r="B22" s="250" t="s">
        <v>15</v>
      </c>
      <c r="C22" s="251">
        <v>4</v>
      </c>
      <c r="D22" s="7">
        <v>24000</v>
      </c>
      <c r="E22" s="7">
        <f t="shared" si="2"/>
        <v>96000</v>
      </c>
      <c r="F22" s="7"/>
    </row>
    <row r="23" s="215" customFormat="1" ht="14" customHeight="1" spans="1:6">
      <c r="A23" s="249"/>
      <c r="B23" s="250" t="s">
        <v>16</v>
      </c>
      <c r="C23" s="251">
        <v>1</v>
      </c>
      <c r="D23" s="7">
        <v>40000</v>
      </c>
      <c r="E23" s="7">
        <f t="shared" si="2"/>
        <v>40000</v>
      </c>
      <c r="F23" s="7"/>
    </row>
    <row r="24" s="215" customFormat="1" ht="14" customHeight="1" spans="1:6">
      <c r="A24" s="252">
        <v>45933</v>
      </c>
      <c r="B24" s="253" t="s">
        <v>6</v>
      </c>
      <c r="C24" s="254">
        <v>4</v>
      </c>
      <c r="D24" s="231">
        <v>20000</v>
      </c>
      <c r="E24" s="7">
        <f t="shared" si="2"/>
        <v>80000</v>
      </c>
      <c r="F24" s="255">
        <f>SUM(E24:E31)</f>
        <v>576000</v>
      </c>
    </row>
    <row r="25" s="215" customFormat="1" ht="14" customHeight="1" spans="1:6">
      <c r="A25" s="252"/>
      <c r="B25" s="250" t="s">
        <v>7</v>
      </c>
      <c r="C25" s="251">
        <v>2.1</v>
      </c>
      <c r="D25" s="7">
        <v>80000</v>
      </c>
      <c r="E25" s="7">
        <f t="shared" si="2"/>
        <v>168000</v>
      </c>
      <c r="F25" s="255"/>
    </row>
    <row r="26" s="215" customFormat="1" ht="14" customHeight="1" spans="1:6">
      <c r="A26" s="252"/>
      <c r="B26" s="250" t="s">
        <v>8</v>
      </c>
      <c r="C26" s="251">
        <v>4</v>
      </c>
      <c r="D26" s="7">
        <v>10000</v>
      </c>
      <c r="E26" s="7">
        <f t="shared" si="2"/>
        <v>40000</v>
      </c>
      <c r="F26" s="255"/>
    </row>
    <row r="27" s="215" customFormat="1" ht="14" customHeight="1" spans="1:6">
      <c r="A27" s="252"/>
      <c r="B27" s="250" t="s">
        <v>19</v>
      </c>
      <c r="C27" s="251">
        <v>0.5</v>
      </c>
      <c r="D27" s="7">
        <v>100000</v>
      </c>
      <c r="E27" s="7">
        <f t="shared" si="2"/>
        <v>50000</v>
      </c>
      <c r="F27" s="255"/>
    </row>
    <row r="28" s="215" customFormat="1" ht="14" customHeight="1" spans="1:6">
      <c r="A28" s="252"/>
      <c r="B28" s="250" t="s">
        <v>11</v>
      </c>
      <c r="C28" s="251">
        <v>1</v>
      </c>
      <c r="D28" s="7">
        <v>25000</v>
      </c>
      <c r="E28" s="7">
        <f t="shared" si="2"/>
        <v>25000</v>
      </c>
      <c r="F28" s="255"/>
    </row>
    <row r="29" s="215" customFormat="1" ht="14" customHeight="1" spans="1:6">
      <c r="A29" s="252"/>
      <c r="B29" s="250" t="s">
        <v>14</v>
      </c>
      <c r="C29" s="251">
        <v>4.76</v>
      </c>
      <c r="D29" s="7">
        <v>15000</v>
      </c>
      <c r="E29" s="7">
        <v>71000</v>
      </c>
      <c r="F29" s="255"/>
    </row>
    <row r="30" s="215" customFormat="1" ht="14" customHeight="1" spans="1:6">
      <c r="A30" s="252"/>
      <c r="B30" s="250" t="s">
        <v>12</v>
      </c>
      <c r="C30" s="251">
        <v>1.15</v>
      </c>
      <c r="D30" s="7">
        <v>40000</v>
      </c>
      <c r="E30" s="7">
        <f t="shared" ref="E30:E34" si="3">SUM(C30*D30)</f>
        <v>46000</v>
      </c>
      <c r="F30" s="255"/>
    </row>
    <row r="31" s="215" customFormat="1" ht="14" customHeight="1" spans="1:6">
      <c r="A31" s="256"/>
      <c r="B31" s="250" t="s">
        <v>15</v>
      </c>
      <c r="C31" s="251">
        <v>4</v>
      </c>
      <c r="D31" s="7">
        <v>24000</v>
      </c>
      <c r="E31" s="7">
        <f t="shared" si="3"/>
        <v>96000</v>
      </c>
      <c r="F31" s="231"/>
    </row>
    <row r="32" s="215" customFormat="1" ht="14" customHeight="1" spans="1:6">
      <c r="A32" s="249">
        <v>45934</v>
      </c>
      <c r="B32" s="250" t="s">
        <v>6</v>
      </c>
      <c r="C32" s="251">
        <v>3</v>
      </c>
      <c r="D32" s="7">
        <v>20000</v>
      </c>
      <c r="E32" s="7">
        <f t="shared" si="3"/>
        <v>60000</v>
      </c>
      <c r="F32" s="7">
        <f>SUM(E32:E43)</f>
        <v>687000</v>
      </c>
    </row>
    <row r="33" s="215" customFormat="1" ht="14" customHeight="1" spans="1:6">
      <c r="A33" s="249"/>
      <c r="B33" s="250" t="s">
        <v>10</v>
      </c>
      <c r="C33" s="251">
        <v>1</v>
      </c>
      <c r="D33" s="7">
        <v>48000</v>
      </c>
      <c r="E33" s="7">
        <f t="shared" si="3"/>
        <v>48000</v>
      </c>
      <c r="F33" s="7"/>
    </row>
    <row r="34" s="215" customFormat="1" ht="14" customHeight="1" spans="1:6">
      <c r="A34" s="249"/>
      <c r="B34" s="250" t="s">
        <v>20</v>
      </c>
      <c r="C34" s="251">
        <v>1</v>
      </c>
      <c r="D34" s="7">
        <v>18000</v>
      </c>
      <c r="E34" s="7">
        <f t="shared" si="3"/>
        <v>18000</v>
      </c>
      <c r="F34" s="7"/>
    </row>
    <row r="35" s="215" customFormat="1" ht="14" customHeight="1" spans="1:6">
      <c r="A35" s="249"/>
      <c r="B35" s="250" t="s">
        <v>13</v>
      </c>
      <c r="C35" s="251">
        <v>0.3</v>
      </c>
      <c r="D35" s="7">
        <v>15000</v>
      </c>
      <c r="E35" s="7">
        <v>5000</v>
      </c>
      <c r="F35" s="7"/>
    </row>
    <row r="36" s="215" customFormat="1" ht="14" customHeight="1" spans="1:6">
      <c r="A36" s="249"/>
      <c r="B36" s="250" t="s">
        <v>9</v>
      </c>
      <c r="C36" s="251">
        <v>0.5</v>
      </c>
      <c r="D36" s="7">
        <v>30000</v>
      </c>
      <c r="E36" s="7">
        <f t="shared" ref="E36:E40" si="4">SUM(C36*D36)</f>
        <v>15000</v>
      </c>
      <c r="F36" s="7"/>
    </row>
    <row r="37" s="215" customFormat="1" ht="14" customHeight="1" spans="1:6">
      <c r="A37" s="249"/>
      <c r="B37" s="250" t="s">
        <v>18</v>
      </c>
      <c r="C37" s="251">
        <v>0.3</v>
      </c>
      <c r="D37" s="7">
        <v>60000</v>
      </c>
      <c r="E37" s="7">
        <f t="shared" si="4"/>
        <v>18000</v>
      </c>
      <c r="F37" s="7"/>
    </row>
    <row r="38" s="215" customFormat="1" ht="14" customHeight="1" spans="1:6">
      <c r="A38" s="249"/>
      <c r="B38" s="250" t="s">
        <v>15</v>
      </c>
      <c r="C38" s="251">
        <v>3</v>
      </c>
      <c r="D38" s="7">
        <v>24000</v>
      </c>
      <c r="E38" s="7">
        <f t="shared" si="4"/>
        <v>72000</v>
      </c>
      <c r="F38" s="7"/>
    </row>
    <row r="39" s="215" customFormat="1" ht="14" customHeight="1" spans="1:6">
      <c r="A39" s="249"/>
      <c r="B39" s="250" t="s">
        <v>17</v>
      </c>
      <c r="C39" s="251">
        <v>1</v>
      </c>
      <c r="D39" s="7">
        <v>49000</v>
      </c>
      <c r="E39" s="7">
        <f t="shared" si="4"/>
        <v>49000</v>
      </c>
      <c r="F39" s="7"/>
    </row>
    <row r="40" s="215" customFormat="1" ht="14" customHeight="1" spans="1:6">
      <c r="A40" s="249"/>
      <c r="B40" s="250" t="s">
        <v>7</v>
      </c>
      <c r="C40" s="251">
        <v>4</v>
      </c>
      <c r="D40" s="7">
        <v>80000</v>
      </c>
      <c r="E40" s="7">
        <f t="shared" si="4"/>
        <v>320000</v>
      </c>
      <c r="F40" s="7"/>
    </row>
    <row r="41" s="215" customFormat="1" ht="14" customHeight="1" spans="1:6">
      <c r="A41" s="249"/>
      <c r="B41" s="250" t="s">
        <v>21</v>
      </c>
      <c r="C41" s="251">
        <v>0.5</v>
      </c>
      <c r="D41" s="7">
        <v>35000</v>
      </c>
      <c r="E41" s="7">
        <v>18000</v>
      </c>
      <c r="F41" s="7"/>
    </row>
    <row r="42" s="215" customFormat="1" ht="14" customHeight="1" spans="1:6">
      <c r="A42" s="249"/>
      <c r="B42" s="250" t="s">
        <v>22</v>
      </c>
      <c r="C42" s="251">
        <v>0.3</v>
      </c>
      <c r="D42" s="7">
        <v>45000</v>
      </c>
      <c r="E42" s="7">
        <v>14000</v>
      </c>
      <c r="F42" s="7"/>
    </row>
    <row r="43" s="215" customFormat="1" ht="14" customHeight="1" spans="1:6">
      <c r="A43" s="249"/>
      <c r="B43" s="250" t="s">
        <v>23</v>
      </c>
      <c r="C43" s="251">
        <v>2</v>
      </c>
      <c r="D43" s="7">
        <v>25000</v>
      </c>
      <c r="E43" s="7">
        <f t="shared" ref="E43:E49" si="5">SUM(C43*D43)</f>
        <v>50000</v>
      </c>
      <c r="F43" s="7"/>
    </row>
    <row r="44" s="215" customFormat="1" ht="14" customHeight="1" spans="1:6">
      <c r="A44" s="249">
        <v>45935</v>
      </c>
      <c r="B44" s="250" t="s">
        <v>6</v>
      </c>
      <c r="C44" s="251">
        <v>3</v>
      </c>
      <c r="D44" s="7">
        <v>20000</v>
      </c>
      <c r="E44" s="7">
        <f t="shared" si="5"/>
        <v>60000</v>
      </c>
      <c r="F44" s="7">
        <f>SUM(E44:E54)</f>
        <v>799000</v>
      </c>
    </row>
    <row r="45" s="215" customFormat="1" ht="14" customHeight="1" spans="1:6">
      <c r="A45" s="249"/>
      <c r="B45" s="250" t="s">
        <v>10</v>
      </c>
      <c r="C45" s="251">
        <v>1</v>
      </c>
      <c r="D45" s="7">
        <v>48000</v>
      </c>
      <c r="E45" s="7">
        <f t="shared" si="5"/>
        <v>48000</v>
      </c>
      <c r="F45" s="7"/>
    </row>
    <row r="46" s="215" customFormat="1" ht="14" customHeight="1" spans="1:6">
      <c r="A46" s="249"/>
      <c r="B46" s="250" t="s">
        <v>20</v>
      </c>
      <c r="C46" s="251">
        <v>1</v>
      </c>
      <c r="D46" s="7">
        <v>15000</v>
      </c>
      <c r="E46" s="7">
        <f t="shared" si="5"/>
        <v>15000</v>
      </c>
      <c r="F46" s="7"/>
    </row>
    <row r="47" s="215" customFormat="1" ht="14" customHeight="1" spans="1:6">
      <c r="A47" s="249"/>
      <c r="B47" s="250" t="s">
        <v>15</v>
      </c>
      <c r="C47" s="251">
        <v>5</v>
      </c>
      <c r="D47" s="7">
        <v>24000</v>
      </c>
      <c r="E47" s="7">
        <f t="shared" si="5"/>
        <v>120000</v>
      </c>
      <c r="F47" s="7"/>
    </row>
    <row r="48" s="215" customFormat="1" ht="14" customHeight="1" spans="1:6">
      <c r="A48" s="249"/>
      <c r="B48" s="250" t="s">
        <v>7</v>
      </c>
      <c r="C48" s="251">
        <v>3</v>
      </c>
      <c r="D48" s="7">
        <v>80000</v>
      </c>
      <c r="E48" s="7">
        <f t="shared" si="5"/>
        <v>240000</v>
      </c>
      <c r="F48" s="7"/>
    </row>
    <row r="49" s="215" customFormat="1" ht="14" customHeight="1" spans="1:6">
      <c r="A49" s="249"/>
      <c r="B49" s="250" t="s">
        <v>12</v>
      </c>
      <c r="C49" s="251">
        <v>1</v>
      </c>
      <c r="D49" s="7">
        <v>40000</v>
      </c>
      <c r="E49" s="7">
        <f t="shared" si="5"/>
        <v>40000</v>
      </c>
      <c r="F49" s="7"/>
    </row>
    <row r="50" s="215" customFormat="1" ht="14" customHeight="1" spans="1:6">
      <c r="A50" s="249"/>
      <c r="B50" s="250" t="s">
        <v>14</v>
      </c>
      <c r="C50" s="251">
        <v>7.736</v>
      </c>
      <c r="D50" s="7">
        <v>15000</v>
      </c>
      <c r="E50" s="7">
        <v>116000</v>
      </c>
      <c r="F50" s="7"/>
    </row>
    <row r="51" s="215" customFormat="1" ht="14" customHeight="1" spans="1:6">
      <c r="A51" s="249"/>
      <c r="B51" s="250" t="s">
        <v>19</v>
      </c>
      <c r="C51" s="251">
        <v>0.5</v>
      </c>
      <c r="D51" s="7">
        <v>100000</v>
      </c>
      <c r="E51" s="7">
        <f t="shared" ref="E51:E57" si="6">SUM(C51*D51)</f>
        <v>50000</v>
      </c>
      <c r="F51" s="7"/>
    </row>
    <row r="52" s="215" customFormat="1" ht="14" customHeight="1" spans="1:6">
      <c r="A52" s="249"/>
      <c r="B52" s="250" t="s">
        <v>24</v>
      </c>
      <c r="C52" s="251">
        <v>1</v>
      </c>
      <c r="D52" s="7">
        <v>35000</v>
      </c>
      <c r="E52" s="7">
        <f t="shared" si="6"/>
        <v>35000</v>
      </c>
      <c r="F52" s="7"/>
    </row>
    <row r="53" s="215" customFormat="1" ht="14" customHeight="1" spans="1:6">
      <c r="A53" s="249"/>
      <c r="B53" s="250" t="s">
        <v>25</v>
      </c>
      <c r="C53" s="251">
        <v>1</v>
      </c>
      <c r="D53" s="7">
        <v>55000</v>
      </c>
      <c r="E53" s="7">
        <f t="shared" si="6"/>
        <v>55000</v>
      </c>
      <c r="F53" s="7"/>
    </row>
    <row r="54" s="215" customFormat="1" ht="14" customHeight="1" spans="1:6">
      <c r="A54" s="249"/>
      <c r="B54" s="250" t="s">
        <v>23</v>
      </c>
      <c r="C54" s="251">
        <v>1</v>
      </c>
      <c r="D54" s="7">
        <v>20000</v>
      </c>
      <c r="E54" s="7">
        <f t="shared" si="6"/>
        <v>20000</v>
      </c>
      <c r="F54" s="7"/>
    </row>
    <row r="55" s="215" customFormat="1" ht="14" customHeight="1" spans="1:6">
      <c r="A55" s="249">
        <v>45936</v>
      </c>
      <c r="B55" s="250" t="s">
        <v>6</v>
      </c>
      <c r="C55" s="251">
        <v>5</v>
      </c>
      <c r="D55" s="7">
        <v>20000</v>
      </c>
      <c r="E55" s="7">
        <f t="shared" si="6"/>
        <v>100000</v>
      </c>
      <c r="F55" s="7">
        <f>SUM(E55:E65)</f>
        <v>821000</v>
      </c>
    </row>
    <row r="56" s="215" customFormat="1" ht="14" customHeight="1" spans="1:6">
      <c r="A56" s="249"/>
      <c r="B56" s="250" t="s">
        <v>10</v>
      </c>
      <c r="C56" s="251">
        <v>1</v>
      </c>
      <c r="D56" s="7">
        <v>48000</v>
      </c>
      <c r="E56" s="7">
        <f t="shared" si="6"/>
        <v>48000</v>
      </c>
      <c r="F56" s="7"/>
    </row>
    <row r="57" s="215" customFormat="1" ht="14" customHeight="1" spans="1:6">
      <c r="A57" s="249"/>
      <c r="B57" s="250" t="s">
        <v>7</v>
      </c>
      <c r="C57" s="251">
        <v>3</v>
      </c>
      <c r="D57" s="7">
        <v>80000</v>
      </c>
      <c r="E57" s="7">
        <f t="shared" si="6"/>
        <v>240000</v>
      </c>
      <c r="F57" s="7"/>
    </row>
    <row r="58" s="215" customFormat="1" ht="14" customHeight="1" spans="1:6">
      <c r="A58" s="249"/>
      <c r="B58" s="250" t="s">
        <v>12</v>
      </c>
      <c r="C58" s="251">
        <v>1.08</v>
      </c>
      <c r="D58" s="7">
        <v>40000</v>
      </c>
      <c r="E58" s="7">
        <v>43000</v>
      </c>
      <c r="F58" s="7"/>
    </row>
    <row r="59" s="215" customFormat="1" ht="14" customHeight="1" spans="1:6">
      <c r="A59" s="249"/>
      <c r="B59" s="250" t="s">
        <v>19</v>
      </c>
      <c r="C59" s="251">
        <v>0.5</v>
      </c>
      <c r="D59" s="7">
        <v>100000</v>
      </c>
      <c r="E59" s="7">
        <f t="shared" ref="E59:E78" si="7">SUM(C59*D59)</f>
        <v>50000</v>
      </c>
      <c r="F59" s="7"/>
    </row>
    <row r="60" s="215" customFormat="1" ht="14" customHeight="1" spans="1:6">
      <c r="A60" s="249"/>
      <c r="B60" s="250" t="s">
        <v>8</v>
      </c>
      <c r="C60" s="251">
        <v>10</v>
      </c>
      <c r="D60" s="7">
        <v>10000</v>
      </c>
      <c r="E60" s="7">
        <f t="shared" si="7"/>
        <v>100000</v>
      </c>
      <c r="F60" s="7"/>
    </row>
    <row r="61" s="215" customFormat="1" ht="14" customHeight="1" spans="1:6">
      <c r="A61" s="249"/>
      <c r="B61" s="250" t="s">
        <v>13</v>
      </c>
      <c r="C61" s="251">
        <v>0.3</v>
      </c>
      <c r="D61" s="7">
        <v>15000</v>
      </c>
      <c r="E61" s="7">
        <v>5000</v>
      </c>
      <c r="F61" s="7"/>
    </row>
    <row r="62" s="215" customFormat="1" ht="14" customHeight="1" spans="1:6">
      <c r="A62" s="249"/>
      <c r="B62" s="250" t="s">
        <v>15</v>
      </c>
      <c r="C62" s="251">
        <v>5</v>
      </c>
      <c r="D62" s="7">
        <v>24000</v>
      </c>
      <c r="E62" s="7">
        <f t="shared" si="7"/>
        <v>120000</v>
      </c>
      <c r="F62" s="7"/>
    </row>
    <row r="63" s="215" customFormat="1" ht="14" customHeight="1" spans="1:6">
      <c r="A63" s="249"/>
      <c r="B63" s="250" t="s">
        <v>16</v>
      </c>
      <c r="C63" s="251">
        <v>1</v>
      </c>
      <c r="D63" s="7">
        <v>40000</v>
      </c>
      <c r="E63" s="7">
        <f t="shared" si="7"/>
        <v>40000</v>
      </c>
      <c r="F63" s="7"/>
    </row>
    <row r="64" s="215" customFormat="1" ht="14" customHeight="1" spans="1:6">
      <c r="A64" s="249"/>
      <c r="B64" s="250" t="s">
        <v>23</v>
      </c>
      <c r="C64" s="251">
        <v>1</v>
      </c>
      <c r="D64" s="7">
        <v>25000</v>
      </c>
      <c r="E64" s="7">
        <f t="shared" si="7"/>
        <v>25000</v>
      </c>
      <c r="F64" s="7"/>
    </row>
    <row r="65" s="215" customFormat="1" ht="14" customHeight="1" spans="1:6">
      <c r="A65" s="249"/>
      <c r="B65" s="250" t="s">
        <v>26</v>
      </c>
      <c r="C65" s="251">
        <v>2</v>
      </c>
      <c r="D65" s="7">
        <v>25000</v>
      </c>
      <c r="E65" s="7">
        <f t="shared" si="7"/>
        <v>50000</v>
      </c>
      <c r="F65" s="7"/>
    </row>
    <row r="66" s="215" customFormat="1" ht="14" customHeight="1" spans="1:6">
      <c r="A66" s="249">
        <v>45937</v>
      </c>
      <c r="B66" s="250" t="s">
        <v>6</v>
      </c>
      <c r="C66" s="251">
        <v>3</v>
      </c>
      <c r="D66" s="7">
        <v>20000</v>
      </c>
      <c r="E66" s="7">
        <f t="shared" si="7"/>
        <v>60000</v>
      </c>
      <c r="F66" s="7">
        <f>SUM(E66:E74)</f>
        <v>759000</v>
      </c>
    </row>
    <row r="67" s="215" customFormat="1" ht="14" customHeight="1" spans="1:6">
      <c r="A67" s="249"/>
      <c r="B67" s="250" t="s">
        <v>7</v>
      </c>
      <c r="C67" s="251">
        <v>4</v>
      </c>
      <c r="D67" s="7">
        <v>80000</v>
      </c>
      <c r="E67" s="7">
        <f t="shared" si="7"/>
        <v>320000</v>
      </c>
      <c r="F67" s="7"/>
    </row>
    <row r="68" s="215" customFormat="1" ht="14" customHeight="1" spans="1:6">
      <c r="A68" s="249"/>
      <c r="B68" s="250" t="s">
        <v>8</v>
      </c>
      <c r="C68" s="251">
        <v>8</v>
      </c>
      <c r="D68" s="7">
        <v>10000</v>
      </c>
      <c r="E68" s="7">
        <f t="shared" si="7"/>
        <v>80000</v>
      </c>
      <c r="F68" s="7"/>
    </row>
    <row r="69" s="215" customFormat="1" ht="14" customHeight="1" spans="1:6">
      <c r="A69" s="249"/>
      <c r="B69" s="250" t="s">
        <v>9</v>
      </c>
      <c r="C69" s="251">
        <v>0.3</v>
      </c>
      <c r="D69" s="7">
        <v>30000</v>
      </c>
      <c r="E69" s="7">
        <f t="shared" si="7"/>
        <v>9000</v>
      </c>
      <c r="F69" s="7"/>
    </row>
    <row r="70" s="215" customFormat="1" ht="14" customHeight="1" spans="1:6">
      <c r="A70" s="249"/>
      <c r="B70" s="250" t="s">
        <v>20</v>
      </c>
      <c r="C70" s="251">
        <v>1</v>
      </c>
      <c r="D70" s="7">
        <v>15000</v>
      </c>
      <c r="E70" s="7">
        <f t="shared" si="7"/>
        <v>15000</v>
      </c>
      <c r="F70" s="7"/>
    </row>
    <row r="71" s="215" customFormat="1" ht="14" customHeight="1" spans="1:6">
      <c r="A71" s="249"/>
      <c r="B71" s="250" t="s">
        <v>11</v>
      </c>
      <c r="C71" s="251">
        <v>2</v>
      </c>
      <c r="D71" s="7">
        <v>25000</v>
      </c>
      <c r="E71" s="7">
        <f t="shared" si="7"/>
        <v>50000</v>
      </c>
      <c r="F71" s="7"/>
    </row>
    <row r="72" s="215" customFormat="1" ht="14" customHeight="1" spans="1:6">
      <c r="A72" s="249"/>
      <c r="B72" s="250" t="s">
        <v>15</v>
      </c>
      <c r="C72" s="251">
        <v>4</v>
      </c>
      <c r="D72" s="7">
        <v>24000</v>
      </c>
      <c r="E72" s="7">
        <f t="shared" si="7"/>
        <v>96000</v>
      </c>
      <c r="F72" s="7"/>
    </row>
    <row r="73" s="215" customFormat="1" ht="14" customHeight="1" spans="1:6">
      <c r="A73" s="249"/>
      <c r="B73" s="250" t="s">
        <v>16</v>
      </c>
      <c r="C73" s="251">
        <v>2</v>
      </c>
      <c r="D73" s="7">
        <v>40000</v>
      </c>
      <c r="E73" s="7">
        <f t="shared" si="7"/>
        <v>80000</v>
      </c>
      <c r="F73" s="7"/>
    </row>
    <row r="74" s="215" customFormat="1" ht="14" customHeight="1" spans="1:8">
      <c r="A74" s="249"/>
      <c r="B74" s="250" t="s">
        <v>17</v>
      </c>
      <c r="C74" s="251">
        <v>1</v>
      </c>
      <c r="D74" s="7">
        <v>49000</v>
      </c>
      <c r="E74" s="7">
        <f t="shared" si="7"/>
        <v>49000</v>
      </c>
      <c r="F74" s="7"/>
      <c r="H74" s="237"/>
    </row>
    <row r="75" s="215" customFormat="1" ht="14" customHeight="1" spans="1:6">
      <c r="A75" s="249">
        <v>45938</v>
      </c>
      <c r="B75" s="250" t="s">
        <v>6</v>
      </c>
      <c r="C75" s="251">
        <v>3</v>
      </c>
      <c r="D75" s="7">
        <v>20000</v>
      </c>
      <c r="E75" s="7">
        <f t="shared" si="7"/>
        <v>60000</v>
      </c>
      <c r="F75" s="7">
        <f>SUM(E75:E86)</f>
        <v>733000</v>
      </c>
    </row>
    <row r="76" s="215" customFormat="1" ht="14" customHeight="1" spans="1:6">
      <c r="A76" s="249"/>
      <c r="B76" s="250" t="s">
        <v>7</v>
      </c>
      <c r="C76" s="251">
        <v>3</v>
      </c>
      <c r="D76" s="7">
        <v>80000</v>
      </c>
      <c r="E76" s="7">
        <f t="shared" si="7"/>
        <v>240000</v>
      </c>
      <c r="F76" s="7"/>
    </row>
    <row r="77" s="215" customFormat="1" ht="14" customHeight="1" spans="1:6">
      <c r="A77" s="249"/>
      <c r="B77" s="250" t="s">
        <v>27</v>
      </c>
      <c r="C77" s="251">
        <v>1</v>
      </c>
      <c r="D77" s="7">
        <v>40000</v>
      </c>
      <c r="E77" s="7">
        <f t="shared" si="7"/>
        <v>40000</v>
      </c>
      <c r="F77" s="7"/>
    </row>
    <row r="78" s="215" customFormat="1" ht="14" customHeight="1" spans="1:6">
      <c r="A78" s="249"/>
      <c r="B78" s="250" t="s">
        <v>8</v>
      </c>
      <c r="C78" s="251">
        <v>6</v>
      </c>
      <c r="D78" s="7">
        <v>10000</v>
      </c>
      <c r="E78" s="7">
        <f t="shared" si="7"/>
        <v>60000</v>
      </c>
      <c r="F78" s="7"/>
    </row>
    <row r="79" s="215" customFormat="1" ht="14" customHeight="1" spans="1:6">
      <c r="A79" s="249"/>
      <c r="B79" s="250" t="s">
        <v>10</v>
      </c>
      <c r="C79" s="251">
        <v>1.1</v>
      </c>
      <c r="D79" s="7">
        <v>48000</v>
      </c>
      <c r="E79" s="7">
        <v>53000</v>
      </c>
      <c r="F79" s="7"/>
    </row>
    <row r="80" s="215" customFormat="1" ht="14" customHeight="1" spans="1:6">
      <c r="A80" s="249"/>
      <c r="B80" s="250" t="s">
        <v>13</v>
      </c>
      <c r="C80" s="251">
        <v>0.3</v>
      </c>
      <c r="D80" s="7">
        <v>15000</v>
      </c>
      <c r="E80" s="7">
        <v>5000</v>
      </c>
      <c r="F80" s="7"/>
    </row>
    <row r="81" s="215" customFormat="1" ht="14" customHeight="1" spans="1:6">
      <c r="A81" s="249"/>
      <c r="B81" s="257" t="s">
        <v>12</v>
      </c>
      <c r="C81" s="258">
        <v>2</v>
      </c>
      <c r="D81" s="7">
        <v>40000</v>
      </c>
      <c r="E81" s="7">
        <f t="shared" ref="E81:E87" si="8">SUM(C81*D81)</f>
        <v>80000</v>
      </c>
      <c r="F81" s="7"/>
    </row>
    <row r="82" s="215" customFormat="1" ht="14" customHeight="1" spans="1:6">
      <c r="A82" s="249"/>
      <c r="B82" s="257" t="s">
        <v>9</v>
      </c>
      <c r="C82" s="258">
        <v>0.3</v>
      </c>
      <c r="D82" s="7">
        <v>30000</v>
      </c>
      <c r="E82" s="7">
        <f t="shared" si="8"/>
        <v>9000</v>
      </c>
      <c r="F82" s="7"/>
    </row>
    <row r="83" s="215" customFormat="1" ht="14" customHeight="1" spans="1:6">
      <c r="A83" s="249"/>
      <c r="B83" s="257" t="s">
        <v>20</v>
      </c>
      <c r="C83" s="258">
        <v>1.2</v>
      </c>
      <c r="D83" s="7">
        <v>15000</v>
      </c>
      <c r="E83" s="7">
        <f t="shared" si="8"/>
        <v>18000</v>
      </c>
      <c r="F83" s="7"/>
    </row>
    <row r="84" s="215" customFormat="1" ht="14" customHeight="1" spans="1:6">
      <c r="A84" s="249"/>
      <c r="B84" s="257" t="s">
        <v>15</v>
      </c>
      <c r="C84" s="258">
        <v>2</v>
      </c>
      <c r="D84" s="7">
        <v>24000</v>
      </c>
      <c r="E84" s="7">
        <f t="shared" si="8"/>
        <v>48000</v>
      </c>
      <c r="F84" s="7"/>
    </row>
    <row r="85" s="215" customFormat="1" ht="14" customHeight="1" spans="1:6">
      <c r="A85" s="249"/>
      <c r="B85" s="257" t="s">
        <v>28</v>
      </c>
      <c r="C85" s="258">
        <v>2</v>
      </c>
      <c r="D85" s="7">
        <v>35000</v>
      </c>
      <c r="E85" s="7">
        <f t="shared" si="8"/>
        <v>70000</v>
      </c>
      <c r="F85" s="7"/>
    </row>
    <row r="86" s="215" customFormat="1" ht="14" customHeight="1" spans="1:6">
      <c r="A86" s="249"/>
      <c r="B86" s="257" t="s">
        <v>19</v>
      </c>
      <c r="C86" s="258">
        <v>0.5</v>
      </c>
      <c r="D86" s="7">
        <v>100000</v>
      </c>
      <c r="E86" s="7">
        <f t="shared" si="8"/>
        <v>50000</v>
      </c>
      <c r="F86" s="7"/>
    </row>
    <row r="87" s="215" customFormat="1" ht="14" customHeight="1" spans="1:6">
      <c r="A87" s="249">
        <v>45939</v>
      </c>
      <c r="B87" s="257" t="s">
        <v>6</v>
      </c>
      <c r="C87" s="258">
        <v>3</v>
      </c>
      <c r="D87" s="7">
        <v>20000</v>
      </c>
      <c r="E87" s="7">
        <f t="shared" si="8"/>
        <v>60000</v>
      </c>
      <c r="F87" s="7">
        <f>SUM(E87:E95)</f>
        <v>478000</v>
      </c>
    </row>
    <row r="88" s="215" customFormat="1" ht="14" customHeight="1" spans="1:6">
      <c r="A88" s="249"/>
      <c r="B88" s="257" t="s">
        <v>7</v>
      </c>
      <c r="C88" s="258">
        <v>2.13</v>
      </c>
      <c r="D88" s="7">
        <v>80000</v>
      </c>
      <c r="E88" s="7">
        <v>170000</v>
      </c>
      <c r="F88" s="7"/>
    </row>
    <row r="89" s="215" customFormat="1" ht="14" customHeight="1" spans="1:6">
      <c r="A89" s="249"/>
      <c r="B89" s="257" t="s">
        <v>27</v>
      </c>
      <c r="C89" s="258">
        <v>1</v>
      </c>
      <c r="D89" s="7">
        <v>40000</v>
      </c>
      <c r="E89" s="7">
        <f t="shared" ref="E89:E116" si="9">SUM(C89*D89)</f>
        <v>40000</v>
      </c>
      <c r="F89" s="7"/>
    </row>
    <row r="90" s="215" customFormat="1" ht="14" customHeight="1" spans="1:6">
      <c r="A90" s="249"/>
      <c r="B90" s="257" t="s">
        <v>8</v>
      </c>
      <c r="C90" s="258">
        <v>4</v>
      </c>
      <c r="D90" s="7">
        <v>10000</v>
      </c>
      <c r="E90" s="7">
        <f t="shared" si="9"/>
        <v>40000</v>
      </c>
      <c r="F90" s="7"/>
    </row>
    <row r="91" s="215" customFormat="1" ht="14" customHeight="1" spans="1:6">
      <c r="A91" s="249"/>
      <c r="B91" s="257" t="s">
        <v>9</v>
      </c>
      <c r="C91" s="258">
        <v>0.3</v>
      </c>
      <c r="D91" s="7">
        <v>30000</v>
      </c>
      <c r="E91" s="7">
        <f t="shared" si="9"/>
        <v>9000</v>
      </c>
      <c r="F91" s="7"/>
    </row>
    <row r="92" s="215" customFormat="1" ht="14" customHeight="1" spans="1:6">
      <c r="A92" s="249"/>
      <c r="B92" s="257" t="s">
        <v>20</v>
      </c>
      <c r="C92" s="258">
        <v>1</v>
      </c>
      <c r="D92" s="7">
        <v>15000</v>
      </c>
      <c r="E92" s="7">
        <f t="shared" si="9"/>
        <v>15000</v>
      </c>
      <c r="F92" s="7"/>
    </row>
    <row r="93" s="215" customFormat="1" ht="14" customHeight="1" spans="1:6">
      <c r="A93" s="249"/>
      <c r="B93" s="257" t="s">
        <v>15</v>
      </c>
      <c r="C93" s="258">
        <v>2</v>
      </c>
      <c r="D93" s="7">
        <v>24000</v>
      </c>
      <c r="E93" s="7">
        <f t="shared" si="9"/>
        <v>48000</v>
      </c>
      <c r="F93" s="7"/>
    </row>
    <row r="94" s="215" customFormat="1" ht="14" customHeight="1" spans="1:6">
      <c r="A94" s="249"/>
      <c r="B94" s="257" t="s">
        <v>29</v>
      </c>
      <c r="C94" s="258">
        <v>2</v>
      </c>
      <c r="D94" s="7">
        <v>18000</v>
      </c>
      <c r="E94" s="7">
        <f t="shared" si="9"/>
        <v>36000</v>
      </c>
      <c r="F94" s="7"/>
    </row>
    <row r="95" s="215" customFormat="1" ht="14" customHeight="1" spans="1:6">
      <c r="A95" s="249"/>
      <c r="B95" s="257" t="s">
        <v>30</v>
      </c>
      <c r="C95" s="258">
        <v>2</v>
      </c>
      <c r="D95" s="7">
        <v>30000</v>
      </c>
      <c r="E95" s="7">
        <f t="shared" si="9"/>
        <v>60000</v>
      </c>
      <c r="F95" s="7"/>
    </row>
    <row r="96" s="215" customFormat="1" ht="14" customHeight="1" spans="1:6">
      <c r="A96" s="249">
        <v>45940</v>
      </c>
      <c r="B96" s="257" t="s">
        <v>6</v>
      </c>
      <c r="C96" s="258">
        <v>6</v>
      </c>
      <c r="D96" s="7">
        <v>20000</v>
      </c>
      <c r="E96" s="7">
        <f t="shared" si="9"/>
        <v>120000</v>
      </c>
      <c r="F96" s="7">
        <f>SUM(E96:E108)</f>
        <v>954000</v>
      </c>
    </row>
    <row r="97" s="215" customFormat="1" ht="14" customHeight="1" spans="1:6">
      <c r="A97" s="249"/>
      <c r="B97" s="257" t="s">
        <v>10</v>
      </c>
      <c r="C97" s="258">
        <v>1</v>
      </c>
      <c r="D97" s="7">
        <v>48000</v>
      </c>
      <c r="E97" s="7">
        <f t="shared" si="9"/>
        <v>48000</v>
      </c>
      <c r="F97" s="7"/>
    </row>
    <row r="98" s="215" customFormat="1" ht="14" customHeight="1" spans="1:6">
      <c r="A98" s="249"/>
      <c r="B98" s="257" t="s">
        <v>20</v>
      </c>
      <c r="C98" s="258">
        <v>1</v>
      </c>
      <c r="D98" s="7">
        <v>15000</v>
      </c>
      <c r="E98" s="7">
        <f t="shared" si="9"/>
        <v>15000</v>
      </c>
      <c r="F98" s="7"/>
    </row>
    <row r="99" s="215" customFormat="1" ht="14" customHeight="1" spans="1:6">
      <c r="A99" s="249"/>
      <c r="B99" s="257" t="s">
        <v>13</v>
      </c>
      <c r="C99" s="258">
        <v>0.4</v>
      </c>
      <c r="D99" s="7">
        <v>15000</v>
      </c>
      <c r="E99" s="7">
        <f t="shared" si="9"/>
        <v>6000</v>
      </c>
      <c r="F99" s="7"/>
    </row>
    <row r="100" s="215" customFormat="1" ht="14" customHeight="1" spans="1:6">
      <c r="A100" s="249"/>
      <c r="B100" s="257" t="s">
        <v>9</v>
      </c>
      <c r="C100" s="258">
        <v>0.3</v>
      </c>
      <c r="D100" s="7">
        <v>30000</v>
      </c>
      <c r="E100" s="7">
        <f t="shared" si="9"/>
        <v>9000</v>
      </c>
      <c r="F100" s="7"/>
    </row>
    <row r="101" s="215" customFormat="1" ht="14" customHeight="1" spans="1:6">
      <c r="A101" s="249"/>
      <c r="B101" s="257" t="s">
        <v>18</v>
      </c>
      <c r="C101" s="258">
        <v>0.3</v>
      </c>
      <c r="D101" s="7">
        <v>60000</v>
      </c>
      <c r="E101" s="7">
        <f t="shared" si="9"/>
        <v>18000</v>
      </c>
      <c r="F101" s="7"/>
    </row>
    <row r="102" s="215" customFormat="1" ht="14" customHeight="1" spans="1:6">
      <c r="A102" s="249"/>
      <c r="B102" s="257" t="s">
        <v>15</v>
      </c>
      <c r="C102" s="258">
        <v>2</v>
      </c>
      <c r="D102" s="7">
        <v>24000</v>
      </c>
      <c r="E102" s="7">
        <f t="shared" si="9"/>
        <v>48000</v>
      </c>
      <c r="F102" s="7"/>
    </row>
    <row r="103" s="215" customFormat="1" ht="14" customHeight="1" spans="1:6">
      <c r="A103" s="249"/>
      <c r="B103" s="257" t="s">
        <v>16</v>
      </c>
      <c r="C103" s="258">
        <v>2</v>
      </c>
      <c r="D103" s="7">
        <v>40000</v>
      </c>
      <c r="E103" s="7">
        <f t="shared" si="9"/>
        <v>80000</v>
      </c>
      <c r="F103" s="7"/>
    </row>
    <row r="104" s="215" customFormat="1" ht="14" customHeight="1" spans="1:6">
      <c r="A104" s="249"/>
      <c r="B104" s="257" t="s">
        <v>7</v>
      </c>
      <c r="C104" s="258">
        <v>4</v>
      </c>
      <c r="D104" s="7">
        <v>80000</v>
      </c>
      <c r="E104" s="7">
        <f t="shared" si="9"/>
        <v>320000</v>
      </c>
      <c r="F104" s="7"/>
    </row>
    <row r="105" s="215" customFormat="1" ht="14" customHeight="1" spans="1:6">
      <c r="A105" s="249"/>
      <c r="B105" s="257" t="s">
        <v>12</v>
      </c>
      <c r="C105" s="258">
        <v>1</v>
      </c>
      <c r="D105" s="7">
        <v>40000</v>
      </c>
      <c r="E105" s="7">
        <f t="shared" si="9"/>
        <v>40000</v>
      </c>
      <c r="F105" s="7"/>
    </row>
    <row r="106" s="215" customFormat="1" ht="14" customHeight="1" spans="1:6">
      <c r="A106" s="249"/>
      <c r="B106" s="257" t="s">
        <v>31</v>
      </c>
      <c r="C106" s="258">
        <v>5</v>
      </c>
      <c r="D106" s="7">
        <v>20000</v>
      </c>
      <c r="E106" s="7">
        <f t="shared" si="9"/>
        <v>100000</v>
      </c>
      <c r="F106" s="7"/>
    </row>
    <row r="107" s="215" customFormat="1" ht="14" customHeight="1" spans="1:6">
      <c r="A107" s="249"/>
      <c r="B107" s="257" t="s">
        <v>32</v>
      </c>
      <c r="C107" s="258">
        <v>1</v>
      </c>
      <c r="D107" s="7">
        <v>50000</v>
      </c>
      <c r="E107" s="7">
        <f t="shared" si="9"/>
        <v>50000</v>
      </c>
      <c r="F107" s="7"/>
    </row>
    <row r="108" s="215" customFormat="1" ht="14" customHeight="1" spans="1:6">
      <c r="A108" s="249"/>
      <c r="B108" s="257" t="s">
        <v>23</v>
      </c>
      <c r="C108" s="258">
        <v>4</v>
      </c>
      <c r="D108" s="7">
        <v>25000</v>
      </c>
      <c r="E108" s="7">
        <f t="shared" si="9"/>
        <v>100000</v>
      </c>
      <c r="F108" s="7"/>
    </row>
    <row r="109" s="215" customFormat="1" ht="14" customHeight="1" spans="1:6">
      <c r="A109" s="249">
        <v>45941</v>
      </c>
      <c r="B109" s="257" t="s">
        <v>6</v>
      </c>
      <c r="C109" s="258">
        <v>3</v>
      </c>
      <c r="D109" s="7">
        <v>20000</v>
      </c>
      <c r="E109" s="7">
        <f t="shared" si="9"/>
        <v>60000</v>
      </c>
      <c r="F109" s="7">
        <f>SUM(E109:E119)</f>
        <v>730000</v>
      </c>
    </row>
    <row r="110" s="215" customFormat="1" ht="14" customHeight="1" spans="1:6">
      <c r="A110" s="249"/>
      <c r="B110" s="257" t="s">
        <v>7</v>
      </c>
      <c r="C110" s="258">
        <v>4</v>
      </c>
      <c r="D110" s="7">
        <v>80000</v>
      </c>
      <c r="E110" s="7">
        <f t="shared" si="9"/>
        <v>320000</v>
      </c>
      <c r="F110" s="7"/>
    </row>
    <row r="111" s="215" customFormat="1" ht="14" customHeight="1" spans="1:6">
      <c r="A111" s="249"/>
      <c r="B111" s="257" t="s">
        <v>10</v>
      </c>
      <c r="C111" s="258">
        <v>1</v>
      </c>
      <c r="D111" s="7">
        <v>48000</v>
      </c>
      <c r="E111" s="7">
        <f t="shared" si="9"/>
        <v>48000</v>
      </c>
      <c r="F111" s="7"/>
    </row>
    <row r="112" s="215" customFormat="1" ht="14" customHeight="1" spans="1:6">
      <c r="A112" s="249"/>
      <c r="B112" s="257" t="s">
        <v>20</v>
      </c>
      <c r="C112" s="258">
        <v>1</v>
      </c>
      <c r="D112" s="7">
        <v>15000</v>
      </c>
      <c r="E112" s="7">
        <f t="shared" si="9"/>
        <v>15000</v>
      </c>
      <c r="F112" s="7"/>
    </row>
    <row r="113" s="215" customFormat="1" ht="14" customHeight="1" spans="1:6">
      <c r="A113" s="249"/>
      <c r="B113" s="257" t="s">
        <v>13</v>
      </c>
      <c r="C113" s="258">
        <v>0.4</v>
      </c>
      <c r="D113" s="7">
        <v>15000</v>
      </c>
      <c r="E113" s="7">
        <f t="shared" si="9"/>
        <v>6000</v>
      </c>
      <c r="F113" s="7"/>
    </row>
    <row r="114" s="215" customFormat="1" ht="14" customHeight="1" spans="1:6">
      <c r="A114" s="249"/>
      <c r="B114" s="257" t="s">
        <v>9</v>
      </c>
      <c r="C114" s="258">
        <v>0.3</v>
      </c>
      <c r="D114" s="7">
        <v>30000</v>
      </c>
      <c r="E114" s="7">
        <f t="shared" si="9"/>
        <v>9000</v>
      </c>
      <c r="F114" s="7"/>
    </row>
    <row r="115" s="215" customFormat="1" ht="14" customHeight="1" spans="1:6">
      <c r="A115" s="249"/>
      <c r="B115" s="257" t="s">
        <v>19</v>
      </c>
      <c r="C115" s="258">
        <v>0.5</v>
      </c>
      <c r="D115" s="7">
        <v>100000</v>
      </c>
      <c r="E115" s="7">
        <f t="shared" si="9"/>
        <v>50000</v>
      </c>
      <c r="F115" s="7"/>
    </row>
    <row r="116" s="215" customFormat="1" ht="14" customHeight="1" spans="1:6">
      <c r="A116" s="249"/>
      <c r="B116" s="257" t="s">
        <v>12</v>
      </c>
      <c r="C116" s="258">
        <v>1</v>
      </c>
      <c r="D116" s="7">
        <v>40000</v>
      </c>
      <c r="E116" s="7">
        <f t="shared" si="9"/>
        <v>40000</v>
      </c>
      <c r="F116" s="7"/>
    </row>
    <row r="117" s="215" customFormat="1" ht="14" customHeight="1" spans="1:6">
      <c r="A117" s="249"/>
      <c r="B117" s="257" t="s">
        <v>14</v>
      </c>
      <c r="C117" s="258">
        <v>3.3</v>
      </c>
      <c r="D117" s="7">
        <v>15000</v>
      </c>
      <c r="E117" s="7">
        <v>50000</v>
      </c>
      <c r="F117" s="7"/>
    </row>
    <row r="118" s="215" customFormat="1" ht="14" customHeight="1" spans="1:6">
      <c r="A118" s="249"/>
      <c r="B118" s="257" t="s">
        <v>15</v>
      </c>
      <c r="C118" s="258">
        <v>3</v>
      </c>
      <c r="D118" s="7">
        <v>24000</v>
      </c>
      <c r="E118" s="7">
        <f t="shared" ref="E118:E123" si="10">SUM(C118*D118)</f>
        <v>72000</v>
      </c>
      <c r="F118" s="7"/>
    </row>
    <row r="119" s="215" customFormat="1" ht="14" customHeight="1" spans="1:6">
      <c r="A119" s="249"/>
      <c r="B119" s="257" t="s">
        <v>30</v>
      </c>
      <c r="C119" s="258">
        <v>2</v>
      </c>
      <c r="D119" s="7">
        <v>30000</v>
      </c>
      <c r="E119" s="7">
        <f t="shared" si="10"/>
        <v>60000</v>
      </c>
      <c r="F119" s="7"/>
    </row>
    <row r="120" s="215" customFormat="1" ht="14" customHeight="1" spans="1:6">
      <c r="A120" s="249">
        <v>45942</v>
      </c>
      <c r="B120" s="257" t="s">
        <v>6</v>
      </c>
      <c r="C120" s="258">
        <v>2</v>
      </c>
      <c r="D120" s="7">
        <v>20000</v>
      </c>
      <c r="E120" s="7">
        <f t="shared" si="10"/>
        <v>40000</v>
      </c>
      <c r="F120" s="7">
        <f>SUM(E120:E129)</f>
        <v>602000</v>
      </c>
    </row>
    <row r="121" s="215" customFormat="1" ht="14" customHeight="1" spans="1:6">
      <c r="A121" s="249"/>
      <c r="B121" s="257" t="s">
        <v>7</v>
      </c>
      <c r="C121" s="258">
        <v>2</v>
      </c>
      <c r="D121" s="7">
        <v>80000</v>
      </c>
      <c r="E121" s="7">
        <f t="shared" si="10"/>
        <v>160000</v>
      </c>
      <c r="F121" s="7"/>
    </row>
    <row r="122" s="215" customFormat="1" ht="14" customHeight="1" spans="1:6">
      <c r="A122" s="249"/>
      <c r="B122" s="257" t="s">
        <v>8</v>
      </c>
      <c r="C122" s="258">
        <v>6</v>
      </c>
      <c r="D122" s="7">
        <v>1000</v>
      </c>
      <c r="E122" s="7">
        <f t="shared" si="10"/>
        <v>6000</v>
      </c>
      <c r="F122" s="7"/>
    </row>
    <row r="123" s="215" customFormat="1" ht="14" customHeight="1" spans="1:7">
      <c r="A123" s="249"/>
      <c r="B123" s="257" t="s">
        <v>9</v>
      </c>
      <c r="C123" s="258">
        <v>0.3</v>
      </c>
      <c r="D123" s="7">
        <v>30000</v>
      </c>
      <c r="E123" s="7">
        <f t="shared" si="10"/>
        <v>9000</v>
      </c>
      <c r="F123" s="7"/>
      <c r="G123" s="237"/>
    </row>
    <row r="124" s="215" customFormat="1" spans="1:6">
      <c r="A124" s="249"/>
      <c r="B124" s="257" t="s">
        <v>14</v>
      </c>
      <c r="C124" s="258">
        <v>3.674</v>
      </c>
      <c r="D124" s="7">
        <v>15000</v>
      </c>
      <c r="E124" s="7">
        <v>55000</v>
      </c>
      <c r="F124" s="7"/>
    </row>
    <row r="125" s="215" customFormat="1" spans="1:6">
      <c r="A125" s="249"/>
      <c r="B125" s="257" t="s">
        <v>33</v>
      </c>
      <c r="C125" s="258">
        <v>2</v>
      </c>
      <c r="D125" s="7">
        <v>55000</v>
      </c>
      <c r="E125" s="7">
        <f t="shared" ref="E125:E133" si="11">SUM(C125*D125)</f>
        <v>110000</v>
      </c>
      <c r="F125" s="7"/>
    </row>
    <row r="126" s="215" customFormat="1" spans="1:6">
      <c r="A126" s="249"/>
      <c r="B126" s="257" t="s">
        <v>15</v>
      </c>
      <c r="C126" s="258">
        <v>5</v>
      </c>
      <c r="D126" s="7">
        <v>24000</v>
      </c>
      <c r="E126" s="7">
        <f t="shared" si="11"/>
        <v>120000</v>
      </c>
      <c r="F126" s="7"/>
    </row>
    <row r="127" s="215" customFormat="1" spans="1:6">
      <c r="A127" s="249"/>
      <c r="B127" s="257" t="s">
        <v>16</v>
      </c>
      <c r="C127" s="258">
        <v>1</v>
      </c>
      <c r="D127" s="7">
        <v>40000</v>
      </c>
      <c r="E127" s="7">
        <f t="shared" si="11"/>
        <v>40000</v>
      </c>
      <c r="F127" s="7"/>
    </row>
    <row r="128" s="215" customFormat="1" spans="1:6">
      <c r="A128" s="249"/>
      <c r="B128" s="257" t="s">
        <v>23</v>
      </c>
      <c r="C128" s="258">
        <v>2</v>
      </c>
      <c r="D128" s="7">
        <v>25000</v>
      </c>
      <c r="E128" s="7">
        <f t="shared" si="11"/>
        <v>50000</v>
      </c>
      <c r="F128" s="7"/>
    </row>
    <row r="129" s="215" customFormat="1" spans="1:6">
      <c r="A129" s="249"/>
      <c r="B129" s="257" t="s">
        <v>34</v>
      </c>
      <c r="C129" s="258">
        <v>0.2</v>
      </c>
      <c r="D129" s="7">
        <v>60000</v>
      </c>
      <c r="E129" s="7">
        <f t="shared" si="11"/>
        <v>12000</v>
      </c>
      <c r="F129" s="7"/>
    </row>
    <row r="130" s="215" customFormat="1" spans="1:6">
      <c r="A130" s="249">
        <v>45943</v>
      </c>
      <c r="B130" s="257" t="s">
        <v>6</v>
      </c>
      <c r="C130" s="258">
        <v>3</v>
      </c>
      <c r="D130" s="7">
        <v>25000</v>
      </c>
      <c r="E130" s="7">
        <f t="shared" si="11"/>
        <v>75000</v>
      </c>
      <c r="F130" s="7">
        <f>SUM(E130:E140)</f>
        <v>824000</v>
      </c>
    </row>
    <row r="131" s="215" customFormat="1" spans="1:6">
      <c r="A131" s="249"/>
      <c r="B131" s="257" t="s">
        <v>7</v>
      </c>
      <c r="C131" s="258">
        <v>3</v>
      </c>
      <c r="D131" s="7">
        <v>80000</v>
      </c>
      <c r="E131" s="7">
        <f t="shared" si="11"/>
        <v>240000</v>
      </c>
      <c r="F131" s="7"/>
    </row>
    <row r="132" s="215" customFormat="1" spans="1:6">
      <c r="A132" s="249"/>
      <c r="B132" s="257" t="s">
        <v>8</v>
      </c>
      <c r="C132" s="258">
        <v>6</v>
      </c>
      <c r="D132" s="7">
        <v>10000</v>
      </c>
      <c r="E132" s="7">
        <f t="shared" si="11"/>
        <v>60000</v>
      </c>
      <c r="F132" s="7"/>
    </row>
    <row r="133" s="215" customFormat="1" spans="1:6">
      <c r="A133" s="249"/>
      <c r="B133" s="257" t="s">
        <v>9</v>
      </c>
      <c r="C133" s="258">
        <v>0.3</v>
      </c>
      <c r="D133" s="7">
        <v>30000</v>
      </c>
      <c r="E133" s="7">
        <f t="shared" si="11"/>
        <v>9000</v>
      </c>
      <c r="F133" s="7"/>
    </row>
    <row r="134" s="215" customFormat="1" spans="1:6">
      <c r="A134" s="249"/>
      <c r="B134" s="257" t="s">
        <v>14</v>
      </c>
      <c r="C134" s="258">
        <v>4.32</v>
      </c>
      <c r="D134" s="7">
        <v>15000</v>
      </c>
      <c r="E134" s="7">
        <v>65000</v>
      </c>
      <c r="F134" s="7"/>
    </row>
    <row r="135" s="215" customFormat="1" spans="1:6">
      <c r="A135" s="249"/>
      <c r="B135" s="257" t="s">
        <v>19</v>
      </c>
      <c r="C135" s="258">
        <v>0.5</v>
      </c>
      <c r="D135" s="7">
        <v>100000</v>
      </c>
      <c r="E135" s="7">
        <f t="shared" ref="E135:E144" si="12">SUM(C135*D135)</f>
        <v>50000</v>
      </c>
      <c r="F135" s="7"/>
    </row>
    <row r="136" s="215" customFormat="1" spans="1:6">
      <c r="A136" s="249"/>
      <c r="B136" s="257" t="s">
        <v>13</v>
      </c>
      <c r="C136" s="258">
        <v>0.3</v>
      </c>
      <c r="D136" s="7">
        <v>15000</v>
      </c>
      <c r="E136" s="7">
        <v>5000</v>
      </c>
      <c r="F136" s="7"/>
    </row>
    <row r="137" s="215" customFormat="1" spans="1:6">
      <c r="A137" s="249"/>
      <c r="B137" s="257" t="s">
        <v>12</v>
      </c>
      <c r="C137" s="258">
        <v>1</v>
      </c>
      <c r="D137" s="7">
        <v>40000</v>
      </c>
      <c r="E137" s="7">
        <f t="shared" si="12"/>
        <v>40000</v>
      </c>
      <c r="F137" s="7"/>
    </row>
    <row r="138" s="215" customFormat="1" spans="1:6">
      <c r="A138" s="249"/>
      <c r="B138" s="257" t="s">
        <v>10</v>
      </c>
      <c r="C138" s="258">
        <v>1</v>
      </c>
      <c r="D138" s="7">
        <v>48000</v>
      </c>
      <c r="E138" s="7">
        <f t="shared" si="12"/>
        <v>48000</v>
      </c>
      <c r="F138" s="7"/>
    </row>
    <row r="139" s="215" customFormat="1" spans="1:6">
      <c r="A139" s="249"/>
      <c r="B139" s="257" t="s">
        <v>15</v>
      </c>
      <c r="C139" s="258">
        <v>8</v>
      </c>
      <c r="D139" s="7">
        <v>24000</v>
      </c>
      <c r="E139" s="7">
        <f t="shared" si="12"/>
        <v>192000</v>
      </c>
      <c r="F139" s="7"/>
    </row>
    <row r="140" s="215" customFormat="1" spans="1:6">
      <c r="A140" s="249"/>
      <c r="B140" s="257" t="s">
        <v>16</v>
      </c>
      <c r="C140" s="258">
        <v>1</v>
      </c>
      <c r="D140" s="7">
        <v>40000</v>
      </c>
      <c r="E140" s="7">
        <f t="shared" si="12"/>
        <v>40000</v>
      </c>
      <c r="F140" s="7"/>
    </row>
    <row r="141" s="215" customFormat="1" spans="1:6">
      <c r="A141" s="249">
        <v>45944</v>
      </c>
      <c r="B141" s="257" t="s">
        <v>6</v>
      </c>
      <c r="C141" s="258">
        <v>3</v>
      </c>
      <c r="D141" s="7">
        <v>25000</v>
      </c>
      <c r="E141" s="7">
        <f t="shared" si="12"/>
        <v>75000</v>
      </c>
      <c r="F141" s="7">
        <f>SUM(E141:E154)</f>
        <v>1004000</v>
      </c>
    </row>
    <row r="142" s="215" customFormat="1" spans="1:6">
      <c r="A142" s="249"/>
      <c r="B142" s="257" t="s">
        <v>7</v>
      </c>
      <c r="C142" s="258">
        <v>3</v>
      </c>
      <c r="D142" s="7">
        <v>80000</v>
      </c>
      <c r="E142" s="7">
        <f t="shared" si="12"/>
        <v>240000</v>
      </c>
      <c r="F142" s="7"/>
    </row>
    <row r="143" s="215" customFormat="1" spans="1:6">
      <c r="A143" s="249"/>
      <c r="B143" s="257" t="s">
        <v>8</v>
      </c>
      <c r="C143" s="258">
        <v>8</v>
      </c>
      <c r="D143" s="7">
        <v>10000</v>
      </c>
      <c r="E143" s="7">
        <f t="shared" si="12"/>
        <v>80000</v>
      </c>
      <c r="F143" s="7"/>
    </row>
    <row r="144" s="215" customFormat="1" spans="1:6">
      <c r="A144" s="249"/>
      <c r="B144" s="257" t="s">
        <v>9</v>
      </c>
      <c r="C144" s="258">
        <v>0.5</v>
      </c>
      <c r="D144" s="7">
        <v>30000</v>
      </c>
      <c r="E144" s="7">
        <f t="shared" si="12"/>
        <v>15000</v>
      </c>
      <c r="F144" s="7"/>
    </row>
    <row r="145" s="215" customFormat="1" spans="1:6">
      <c r="A145" s="249"/>
      <c r="B145" s="257" t="s">
        <v>14</v>
      </c>
      <c r="C145" s="258">
        <v>3.79</v>
      </c>
      <c r="D145" s="7">
        <v>15000</v>
      </c>
      <c r="E145" s="7">
        <v>57000</v>
      </c>
      <c r="F145" s="7"/>
    </row>
    <row r="146" s="215" customFormat="1" spans="1:6">
      <c r="A146" s="249"/>
      <c r="B146" s="257" t="s">
        <v>19</v>
      </c>
      <c r="C146" s="258">
        <v>0.5</v>
      </c>
      <c r="D146" s="7">
        <v>100000</v>
      </c>
      <c r="E146" s="7">
        <f t="shared" ref="E146:E159" si="13">SUM(C146*D146)</f>
        <v>50000</v>
      </c>
      <c r="F146" s="7"/>
    </row>
    <row r="147" s="215" customFormat="1" spans="1:6">
      <c r="A147" s="249"/>
      <c r="B147" s="257" t="s">
        <v>13</v>
      </c>
      <c r="C147" s="258">
        <v>0.3</v>
      </c>
      <c r="D147" s="7">
        <v>15000</v>
      </c>
      <c r="E147" s="7">
        <v>5000</v>
      </c>
      <c r="F147" s="7"/>
    </row>
    <row r="148" s="215" customFormat="1" spans="1:6">
      <c r="A148" s="249"/>
      <c r="B148" s="257" t="s">
        <v>11</v>
      </c>
      <c r="C148" s="258">
        <v>1</v>
      </c>
      <c r="D148" s="7">
        <v>25000</v>
      </c>
      <c r="E148" s="7">
        <f t="shared" si="13"/>
        <v>25000</v>
      </c>
      <c r="F148" s="7"/>
    </row>
    <row r="149" s="215" customFormat="1" spans="1:6">
      <c r="A149" s="249"/>
      <c r="B149" s="257" t="s">
        <v>10</v>
      </c>
      <c r="C149" s="258">
        <v>1</v>
      </c>
      <c r="D149" s="7">
        <v>48000</v>
      </c>
      <c r="E149" s="7">
        <f t="shared" si="13"/>
        <v>48000</v>
      </c>
      <c r="F149" s="7"/>
    </row>
    <row r="150" s="215" customFormat="1" spans="1:6">
      <c r="A150" s="249"/>
      <c r="B150" s="257" t="s">
        <v>15</v>
      </c>
      <c r="C150" s="258">
        <v>4</v>
      </c>
      <c r="D150" s="7">
        <v>24000</v>
      </c>
      <c r="E150" s="7">
        <f t="shared" si="13"/>
        <v>96000</v>
      </c>
      <c r="F150" s="7"/>
    </row>
    <row r="151" s="215" customFormat="1" spans="1:6">
      <c r="A151" s="249"/>
      <c r="B151" s="257" t="s">
        <v>17</v>
      </c>
      <c r="C151" s="258">
        <v>1</v>
      </c>
      <c r="D151" s="7">
        <v>49000</v>
      </c>
      <c r="E151" s="7">
        <f t="shared" si="13"/>
        <v>49000</v>
      </c>
      <c r="F151" s="7"/>
    </row>
    <row r="152" s="215" customFormat="1" spans="1:6">
      <c r="A152" s="249"/>
      <c r="B152" s="257" t="s">
        <v>16</v>
      </c>
      <c r="C152" s="258">
        <v>4</v>
      </c>
      <c r="D152" s="7">
        <v>40000</v>
      </c>
      <c r="E152" s="7">
        <f t="shared" si="13"/>
        <v>160000</v>
      </c>
      <c r="F152" s="7"/>
    </row>
    <row r="153" s="215" customFormat="1" spans="1:6">
      <c r="A153" s="249"/>
      <c r="B153" s="257" t="s">
        <v>35</v>
      </c>
      <c r="C153" s="258">
        <v>2</v>
      </c>
      <c r="D153" s="7">
        <v>45000</v>
      </c>
      <c r="E153" s="7">
        <f t="shared" si="13"/>
        <v>90000</v>
      </c>
      <c r="F153" s="7"/>
    </row>
    <row r="154" s="215" customFormat="1" spans="1:6">
      <c r="A154" s="249"/>
      <c r="B154" s="257" t="s">
        <v>21</v>
      </c>
      <c r="C154" s="258">
        <v>0.4</v>
      </c>
      <c r="D154" s="7">
        <v>35000</v>
      </c>
      <c r="E154" s="7">
        <f t="shared" si="13"/>
        <v>14000</v>
      </c>
      <c r="F154" s="7"/>
    </row>
    <row r="155" s="215" customFormat="1" spans="1:6">
      <c r="A155" s="249">
        <v>45945</v>
      </c>
      <c r="B155" s="257" t="s">
        <v>6</v>
      </c>
      <c r="C155" s="258">
        <v>3</v>
      </c>
      <c r="D155" s="7">
        <v>25000</v>
      </c>
      <c r="E155" s="7">
        <f t="shared" si="13"/>
        <v>75000</v>
      </c>
      <c r="F155" s="7">
        <f>SUM(E155:E164)</f>
        <v>755000</v>
      </c>
    </row>
    <row r="156" s="215" customFormat="1" spans="1:6">
      <c r="A156" s="249"/>
      <c r="B156" s="257" t="s">
        <v>7</v>
      </c>
      <c r="C156" s="258">
        <v>3</v>
      </c>
      <c r="D156" s="7">
        <v>80000</v>
      </c>
      <c r="E156" s="7">
        <f t="shared" si="13"/>
        <v>240000</v>
      </c>
      <c r="F156" s="7"/>
    </row>
    <row r="157" s="215" customFormat="1" spans="1:6">
      <c r="A157" s="249"/>
      <c r="B157" s="257" t="s">
        <v>8</v>
      </c>
      <c r="C157" s="258">
        <v>8</v>
      </c>
      <c r="D157" s="7">
        <v>10000</v>
      </c>
      <c r="E157" s="7">
        <f t="shared" si="13"/>
        <v>80000</v>
      </c>
      <c r="F157" s="7"/>
    </row>
    <row r="158" s="215" customFormat="1" spans="1:6">
      <c r="A158" s="249"/>
      <c r="B158" s="257" t="s">
        <v>9</v>
      </c>
      <c r="C158" s="258">
        <v>0.5</v>
      </c>
      <c r="D158" s="7">
        <v>30000</v>
      </c>
      <c r="E158" s="7">
        <f t="shared" si="13"/>
        <v>15000</v>
      </c>
      <c r="F158" s="7"/>
    </row>
    <row r="159" s="215" customFormat="1" spans="1:6">
      <c r="A159" s="249"/>
      <c r="B159" s="257" t="s">
        <v>19</v>
      </c>
      <c r="C159" s="258">
        <v>0.5</v>
      </c>
      <c r="D159" s="7">
        <v>100000</v>
      </c>
      <c r="E159" s="7">
        <f t="shared" si="13"/>
        <v>50000</v>
      </c>
      <c r="F159" s="7"/>
    </row>
    <row r="160" s="215" customFormat="1" spans="1:6">
      <c r="A160" s="249"/>
      <c r="B160" s="257" t="s">
        <v>13</v>
      </c>
      <c r="C160" s="258">
        <v>0.3</v>
      </c>
      <c r="D160" s="7">
        <v>15000</v>
      </c>
      <c r="E160" s="7">
        <v>5000</v>
      </c>
      <c r="F160" s="7"/>
    </row>
    <row r="161" s="215" customFormat="1" spans="1:6">
      <c r="A161" s="249"/>
      <c r="B161" s="257" t="s">
        <v>11</v>
      </c>
      <c r="C161" s="258">
        <v>1</v>
      </c>
      <c r="D161" s="7">
        <v>25000</v>
      </c>
      <c r="E161" s="7">
        <f t="shared" ref="E161:E169" si="14">SUM(C161*D161)</f>
        <v>25000</v>
      </c>
      <c r="F161" s="7"/>
    </row>
    <row r="162" s="215" customFormat="1" spans="1:6">
      <c r="A162" s="249"/>
      <c r="B162" s="257" t="s">
        <v>10</v>
      </c>
      <c r="C162" s="258">
        <v>2</v>
      </c>
      <c r="D162" s="7">
        <v>48000</v>
      </c>
      <c r="E162" s="7">
        <f t="shared" si="14"/>
        <v>96000</v>
      </c>
      <c r="F162" s="7"/>
    </row>
    <row r="163" s="215" customFormat="1" spans="1:6">
      <c r="A163" s="249"/>
      <c r="B163" s="257" t="s">
        <v>15</v>
      </c>
      <c r="C163" s="258">
        <v>5</v>
      </c>
      <c r="D163" s="7">
        <v>24000</v>
      </c>
      <c r="E163" s="7">
        <f t="shared" si="14"/>
        <v>120000</v>
      </c>
      <c r="F163" s="7"/>
    </row>
    <row r="164" s="215" customFormat="1" spans="1:6">
      <c r="A164" s="249"/>
      <c r="B164" s="257" t="s">
        <v>17</v>
      </c>
      <c r="C164" s="258">
        <v>1</v>
      </c>
      <c r="D164" s="7">
        <v>49000</v>
      </c>
      <c r="E164" s="7">
        <f t="shared" si="14"/>
        <v>49000</v>
      </c>
      <c r="F164" s="7"/>
    </row>
    <row r="165" s="215" customFormat="1" spans="1:6">
      <c r="A165" s="249">
        <v>45946</v>
      </c>
      <c r="B165" s="257" t="s">
        <v>6</v>
      </c>
      <c r="C165" s="258">
        <v>3</v>
      </c>
      <c r="D165" s="7">
        <v>25000</v>
      </c>
      <c r="E165" s="7">
        <f t="shared" si="14"/>
        <v>75000</v>
      </c>
      <c r="F165" s="7">
        <f>SUM(E165:E174)</f>
        <v>715000</v>
      </c>
    </row>
    <row r="166" s="215" customFormat="1" spans="1:6">
      <c r="A166" s="249"/>
      <c r="B166" s="257" t="s">
        <v>7</v>
      </c>
      <c r="C166" s="258">
        <v>2</v>
      </c>
      <c r="D166" s="7">
        <v>80000</v>
      </c>
      <c r="E166" s="7">
        <f t="shared" si="14"/>
        <v>160000</v>
      </c>
      <c r="F166" s="7"/>
    </row>
    <row r="167" s="215" customFormat="1" spans="1:6">
      <c r="A167" s="249"/>
      <c r="B167" s="257" t="s">
        <v>8</v>
      </c>
      <c r="C167" s="258">
        <v>6</v>
      </c>
      <c r="D167" s="7">
        <v>10000</v>
      </c>
      <c r="E167" s="7">
        <f t="shared" si="14"/>
        <v>60000</v>
      </c>
      <c r="F167" s="7"/>
    </row>
    <row r="168" s="215" customFormat="1" spans="1:6">
      <c r="A168" s="249"/>
      <c r="B168" s="257" t="s">
        <v>9</v>
      </c>
      <c r="C168" s="258">
        <v>0.5</v>
      </c>
      <c r="D168" s="7">
        <v>30000</v>
      </c>
      <c r="E168" s="7">
        <f t="shared" si="14"/>
        <v>15000</v>
      </c>
      <c r="F168" s="7"/>
    </row>
    <row r="169" s="215" customFormat="1" spans="1:6">
      <c r="A169" s="249"/>
      <c r="B169" s="257" t="s">
        <v>20</v>
      </c>
      <c r="C169" s="258">
        <v>1</v>
      </c>
      <c r="D169" s="7">
        <v>15000</v>
      </c>
      <c r="E169" s="7">
        <f t="shared" si="14"/>
        <v>15000</v>
      </c>
      <c r="F169" s="7"/>
    </row>
    <row r="170" s="215" customFormat="1" spans="1:6">
      <c r="A170" s="249"/>
      <c r="B170" s="257" t="s">
        <v>14</v>
      </c>
      <c r="C170" s="258">
        <v>11.19</v>
      </c>
      <c r="D170" s="7">
        <v>15000</v>
      </c>
      <c r="E170" s="7">
        <v>168000</v>
      </c>
      <c r="F170" s="7"/>
    </row>
    <row r="171" s="215" customFormat="1" spans="1:6">
      <c r="A171" s="249"/>
      <c r="B171" s="257" t="s">
        <v>13</v>
      </c>
      <c r="C171" s="258">
        <v>0.3</v>
      </c>
      <c r="D171" s="7">
        <v>15000</v>
      </c>
      <c r="E171" s="7">
        <v>5000</v>
      </c>
      <c r="F171" s="7"/>
    </row>
    <row r="172" s="215" customFormat="1" spans="1:6">
      <c r="A172" s="249"/>
      <c r="B172" s="257" t="s">
        <v>10</v>
      </c>
      <c r="C172" s="258">
        <v>1</v>
      </c>
      <c r="D172" s="7">
        <v>48000</v>
      </c>
      <c r="E172" s="7">
        <f t="shared" ref="E172:E179" si="15">SUM(C172*D172)</f>
        <v>48000</v>
      </c>
      <c r="F172" s="7"/>
    </row>
    <row r="173" s="215" customFormat="1" spans="1:6">
      <c r="A173" s="249"/>
      <c r="B173" s="257" t="s">
        <v>15</v>
      </c>
      <c r="C173" s="258">
        <v>6</v>
      </c>
      <c r="D173" s="7">
        <v>24000</v>
      </c>
      <c r="E173" s="7">
        <f t="shared" si="15"/>
        <v>144000</v>
      </c>
      <c r="F173" s="7"/>
    </row>
    <row r="174" s="215" customFormat="1" spans="1:6">
      <c r="A174" s="249"/>
      <c r="B174" s="257" t="s">
        <v>11</v>
      </c>
      <c r="C174" s="258">
        <v>1</v>
      </c>
      <c r="D174" s="7">
        <v>25000</v>
      </c>
      <c r="E174" s="7">
        <f t="shared" si="15"/>
        <v>25000</v>
      </c>
      <c r="F174" s="7"/>
    </row>
    <row r="175" s="215" customFormat="1" spans="1:6">
      <c r="A175" s="249">
        <v>45947</v>
      </c>
      <c r="B175" s="257" t="s">
        <v>6</v>
      </c>
      <c r="C175" s="258">
        <v>3</v>
      </c>
      <c r="D175" s="7">
        <v>25000</v>
      </c>
      <c r="E175" s="7">
        <f t="shared" si="15"/>
        <v>75000</v>
      </c>
      <c r="F175" s="7">
        <f>SUM(E175:E187)</f>
        <v>939000</v>
      </c>
    </row>
    <row r="176" s="215" customFormat="1" spans="1:6">
      <c r="A176" s="249"/>
      <c r="B176" s="257" t="s">
        <v>7</v>
      </c>
      <c r="C176" s="258">
        <v>3</v>
      </c>
      <c r="D176" s="7">
        <v>80000</v>
      </c>
      <c r="E176" s="7">
        <f t="shared" si="15"/>
        <v>240000</v>
      </c>
      <c r="F176" s="7"/>
    </row>
    <row r="177" s="215" customFormat="1" spans="1:6">
      <c r="A177" s="249"/>
      <c r="B177" s="257" t="s">
        <v>8</v>
      </c>
      <c r="C177" s="258">
        <v>5</v>
      </c>
      <c r="D177" s="7">
        <v>10000</v>
      </c>
      <c r="E177" s="7">
        <f t="shared" si="15"/>
        <v>50000</v>
      </c>
      <c r="F177" s="7"/>
    </row>
    <row r="178" s="215" customFormat="1" spans="1:6">
      <c r="A178" s="249"/>
      <c r="B178" s="257" t="s">
        <v>9</v>
      </c>
      <c r="C178" s="258">
        <v>0.5</v>
      </c>
      <c r="D178" s="7">
        <v>30000</v>
      </c>
      <c r="E178" s="7">
        <f t="shared" si="15"/>
        <v>15000</v>
      </c>
      <c r="F178" s="7"/>
    </row>
    <row r="179" s="215" customFormat="1" spans="1:6">
      <c r="A179" s="249"/>
      <c r="B179" s="257" t="s">
        <v>20</v>
      </c>
      <c r="C179" s="258">
        <v>1</v>
      </c>
      <c r="D179" s="7">
        <v>15000</v>
      </c>
      <c r="E179" s="7">
        <f t="shared" si="15"/>
        <v>15000</v>
      </c>
      <c r="F179" s="7"/>
    </row>
    <row r="180" s="215" customFormat="1" spans="1:6">
      <c r="A180" s="249"/>
      <c r="B180" s="257" t="s">
        <v>14</v>
      </c>
      <c r="C180" s="258">
        <v>4.815</v>
      </c>
      <c r="D180" s="7">
        <v>15000</v>
      </c>
      <c r="E180" s="7">
        <v>72000</v>
      </c>
      <c r="F180" s="7"/>
    </row>
    <row r="181" s="215" customFormat="1" spans="1:6">
      <c r="A181" s="249"/>
      <c r="B181" s="257" t="s">
        <v>13</v>
      </c>
      <c r="C181" s="258">
        <v>0.3</v>
      </c>
      <c r="D181" s="7">
        <v>15000</v>
      </c>
      <c r="E181" s="7">
        <v>5000</v>
      </c>
      <c r="F181" s="7"/>
    </row>
    <row r="182" s="215" customFormat="1" spans="1:6">
      <c r="A182" s="249"/>
      <c r="B182" s="257" t="s">
        <v>10</v>
      </c>
      <c r="C182" s="258">
        <v>1</v>
      </c>
      <c r="D182" s="7">
        <v>48000</v>
      </c>
      <c r="E182" s="7">
        <f t="shared" ref="E182:E192" si="16">SUM(C182*D182)</f>
        <v>48000</v>
      </c>
      <c r="F182" s="7"/>
    </row>
    <row r="183" s="215" customFormat="1" spans="1:6">
      <c r="A183" s="249"/>
      <c r="B183" s="257" t="s">
        <v>15</v>
      </c>
      <c r="C183" s="258">
        <v>5</v>
      </c>
      <c r="D183" s="7">
        <v>24000</v>
      </c>
      <c r="E183" s="7">
        <f t="shared" si="16"/>
        <v>120000</v>
      </c>
      <c r="F183" s="7"/>
    </row>
    <row r="184" s="215" customFormat="1" spans="1:6">
      <c r="A184" s="249"/>
      <c r="B184" s="257" t="s">
        <v>17</v>
      </c>
      <c r="C184" s="258">
        <v>1</v>
      </c>
      <c r="D184" s="7">
        <v>49000</v>
      </c>
      <c r="E184" s="7">
        <f t="shared" si="16"/>
        <v>49000</v>
      </c>
      <c r="F184" s="7"/>
    </row>
    <row r="185" s="215" customFormat="1" spans="1:6">
      <c r="A185" s="249"/>
      <c r="B185" s="257" t="s">
        <v>16</v>
      </c>
      <c r="C185" s="258">
        <v>1</v>
      </c>
      <c r="D185" s="7">
        <v>40000</v>
      </c>
      <c r="E185" s="7">
        <f t="shared" si="16"/>
        <v>40000</v>
      </c>
      <c r="F185" s="7"/>
    </row>
    <row r="186" s="215" customFormat="1" spans="1:6">
      <c r="A186" s="249"/>
      <c r="B186" s="257" t="s">
        <v>31</v>
      </c>
      <c r="C186" s="258">
        <v>5</v>
      </c>
      <c r="D186" s="7">
        <v>20000</v>
      </c>
      <c r="E186" s="7">
        <f t="shared" si="16"/>
        <v>100000</v>
      </c>
      <c r="F186" s="7"/>
    </row>
    <row r="187" s="215" customFormat="1" spans="1:6">
      <c r="A187" s="249"/>
      <c r="B187" s="257" t="s">
        <v>23</v>
      </c>
      <c r="C187" s="258">
        <v>5</v>
      </c>
      <c r="D187" s="7">
        <v>22000</v>
      </c>
      <c r="E187" s="7">
        <f t="shared" si="16"/>
        <v>110000</v>
      </c>
      <c r="F187" s="7"/>
    </row>
    <row r="188" s="215" customFormat="1" spans="1:6">
      <c r="A188" s="252">
        <v>45948</v>
      </c>
      <c r="B188" s="259" t="s">
        <v>6</v>
      </c>
      <c r="C188" s="260">
        <v>3</v>
      </c>
      <c r="D188" s="231">
        <v>20000</v>
      </c>
      <c r="E188" s="7">
        <f t="shared" si="16"/>
        <v>60000</v>
      </c>
      <c r="F188" s="255">
        <f>SUM(E188:E199)</f>
        <v>672000</v>
      </c>
    </row>
    <row r="189" s="215" customFormat="1" spans="1:6">
      <c r="A189" s="252"/>
      <c r="B189" s="257" t="s">
        <v>7</v>
      </c>
      <c r="C189" s="258">
        <v>2</v>
      </c>
      <c r="D189" s="7">
        <v>80000</v>
      </c>
      <c r="E189" s="7">
        <f t="shared" si="16"/>
        <v>160000</v>
      </c>
      <c r="F189" s="255"/>
    </row>
    <row r="190" s="215" customFormat="1" spans="1:6">
      <c r="A190" s="252"/>
      <c r="B190" s="257" t="s">
        <v>9</v>
      </c>
      <c r="C190" s="258">
        <v>0.3</v>
      </c>
      <c r="D190" s="7">
        <v>30000</v>
      </c>
      <c r="E190" s="7">
        <f t="shared" si="16"/>
        <v>9000</v>
      </c>
      <c r="F190" s="255"/>
    </row>
    <row r="191" s="215" customFormat="1" spans="1:6">
      <c r="A191" s="252"/>
      <c r="B191" s="257" t="s">
        <v>19</v>
      </c>
      <c r="C191" s="258">
        <v>0.5</v>
      </c>
      <c r="D191" s="7">
        <v>100000</v>
      </c>
      <c r="E191" s="7">
        <f t="shared" si="16"/>
        <v>50000</v>
      </c>
      <c r="F191" s="255"/>
    </row>
    <row r="192" s="215" customFormat="1" spans="1:6">
      <c r="A192" s="252"/>
      <c r="B192" s="257" t="s">
        <v>20</v>
      </c>
      <c r="C192" s="258">
        <v>1</v>
      </c>
      <c r="D192" s="7">
        <v>15000</v>
      </c>
      <c r="E192" s="7">
        <f t="shared" si="16"/>
        <v>15000</v>
      </c>
      <c r="F192" s="255"/>
    </row>
    <row r="193" s="215" customFormat="1" spans="1:6">
      <c r="A193" s="252"/>
      <c r="B193" s="257" t="s">
        <v>13</v>
      </c>
      <c r="C193" s="258">
        <v>0.3</v>
      </c>
      <c r="D193" s="7">
        <v>15000</v>
      </c>
      <c r="E193" s="7">
        <v>5000</v>
      </c>
      <c r="F193" s="255"/>
    </row>
    <row r="194" s="215" customFormat="1" spans="1:6">
      <c r="A194" s="252"/>
      <c r="B194" s="257" t="s">
        <v>15</v>
      </c>
      <c r="C194" s="258">
        <v>4</v>
      </c>
      <c r="D194" s="7">
        <v>24000</v>
      </c>
      <c r="E194" s="7">
        <f t="shared" ref="E194:E204" si="17">SUM(C194*D194)</f>
        <v>96000</v>
      </c>
      <c r="F194" s="255"/>
    </row>
    <row r="195" s="215" customFormat="1" spans="1:6">
      <c r="A195" s="252"/>
      <c r="B195" s="257" t="s">
        <v>36</v>
      </c>
      <c r="C195" s="258">
        <v>2</v>
      </c>
      <c r="D195" s="7">
        <v>35000</v>
      </c>
      <c r="E195" s="7">
        <f t="shared" si="17"/>
        <v>70000</v>
      </c>
      <c r="F195" s="255"/>
    </row>
    <row r="196" s="215" customFormat="1" spans="1:6">
      <c r="A196" s="252"/>
      <c r="B196" s="257" t="s">
        <v>11</v>
      </c>
      <c r="C196" s="258">
        <v>1</v>
      </c>
      <c r="D196" s="7">
        <v>25000</v>
      </c>
      <c r="E196" s="7">
        <f t="shared" si="17"/>
        <v>25000</v>
      </c>
      <c r="F196" s="255"/>
    </row>
    <row r="197" s="215" customFormat="1" spans="1:6">
      <c r="A197" s="252"/>
      <c r="B197" s="257" t="s">
        <v>12</v>
      </c>
      <c r="C197" s="258">
        <v>2</v>
      </c>
      <c r="D197" s="7">
        <v>40000</v>
      </c>
      <c r="E197" s="7">
        <f t="shared" si="17"/>
        <v>80000</v>
      </c>
      <c r="F197" s="255"/>
    </row>
    <row r="198" s="215" customFormat="1" spans="1:6">
      <c r="A198" s="252"/>
      <c r="B198" s="257" t="s">
        <v>18</v>
      </c>
      <c r="C198" s="258">
        <v>0.2</v>
      </c>
      <c r="D198" s="7">
        <v>60000</v>
      </c>
      <c r="E198" s="7">
        <f t="shared" si="17"/>
        <v>12000</v>
      </c>
      <c r="F198" s="255"/>
    </row>
    <row r="199" s="215" customFormat="1" spans="1:6">
      <c r="A199" s="256"/>
      <c r="B199" s="257" t="s">
        <v>37</v>
      </c>
      <c r="C199" s="258">
        <v>3</v>
      </c>
      <c r="D199" s="7">
        <v>30000</v>
      </c>
      <c r="E199" s="7">
        <f t="shared" si="17"/>
        <v>90000</v>
      </c>
      <c r="F199" s="231"/>
    </row>
    <row r="200" s="215" customFormat="1" spans="1:6">
      <c r="A200" s="261">
        <v>45949</v>
      </c>
      <c r="B200" s="257" t="s">
        <v>6</v>
      </c>
      <c r="C200" s="258">
        <v>3</v>
      </c>
      <c r="D200" s="7">
        <v>20000</v>
      </c>
      <c r="E200" s="7">
        <f t="shared" si="17"/>
        <v>60000</v>
      </c>
      <c r="F200" s="262">
        <f>SUM(E200:E209)</f>
        <v>745000</v>
      </c>
    </row>
    <row r="201" s="215" customFormat="1" spans="1:6">
      <c r="A201" s="252"/>
      <c r="B201" s="257" t="s">
        <v>7</v>
      </c>
      <c r="C201" s="258">
        <v>4</v>
      </c>
      <c r="D201" s="7">
        <v>80000</v>
      </c>
      <c r="E201" s="7">
        <f t="shared" si="17"/>
        <v>320000</v>
      </c>
      <c r="F201" s="255"/>
    </row>
    <row r="202" s="215" customFormat="1" spans="1:6">
      <c r="A202" s="252"/>
      <c r="B202" s="257" t="s">
        <v>9</v>
      </c>
      <c r="C202" s="258">
        <v>0.3</v>
      </c>
      <c r="D202" s="7">
        <v>30000</v>
      </c>
      <c r="E202" s="7">
        <f t="shared" si="17"/>
        <v>9000</v>
      </c>
      <c r="F202" s="255"/>
    </row>
    <row r="203" s="215" customFormat="1" spans="1:6">
      <c r="A203" s="252"/>
      <c r="B203" s="257" t="s">
        <v>19</v>
      </c>
      <c r="C203" s="258">
        <v>0.5</v>
      </c>
      <c r="D203" s="7">
        <v>100000</v>
      </c>
      <c r="E203" s="7">
        <f t="shared" si="17"/>
        <v>50000</v>
      </c>
      <c r="F203" s="255"/>
    </row>
    <row r="204" s="215" customFormat="1" spans="1:6">
      <c r="A204" s="252"/>
      <c r="B204" s="257" t="s">
        <v>20</v>
      </c>
      <c r="C204" s="258">
        <v>1</v>
      </c>
      <c r="D204" s="7">
        <v>15000</v>
      </c>
      <c r="E204" s="7">
        <f t="shared" si="17"/>
        <v>15000</v>
      </c>
      <c r="F204" s="255"/>
    </row>
    <row r="205" s="215" customFormat="1" spans="1:6">
      <c r="A205" s="252"/>
      <c r="B205" s="257" t="s">
        <v>13</v>
      </c>
      <c r="C205" s="258">
        <v>0.3</v>
      </c>
      <c r="D205" s="7">
        <v>15000</v>
      </c>
      <c r="E205" s="7">
        <v>5000</v>
      </c>
      <c r="F205" s="255"/>
    </row>
    <row r="206" s="215" customFormat="1" spans="1:6">
      <c r="A206" s="252"/>
      <c r="B206" s="257" t="s">
        <v>15</v>
      </c>
      <c r="C206" s="258">
        <v>5</v>
      </c>
      <c r="D206" s="7">
        <v>24000</v>
      </c>
      <c r="E206" s="7">
        <f t="shared" ref="E206:E212" si="18">SUM(C206*D206)</f>
        <v>120000</v>
      </c>
      <c r="F206" s="255"/>
    </row>
    <row r="207" s="215" customFormat="1" spans="1:6">
      <c r="A207" s="252"/>
      <c r="B207" s="257" t="s">
        <v>16</v>
      </c>
      <c r="C207" s="258">
        <v>1</v>
      </c>
      <c r="D207" s="7">
        <v>40000</v>
      </c>
      <c r="E207" s="7">
        <f t="shared" si="18"/>
        <v>40000</v>
      </c>
      <c r="F207" s="255"/>
    </row>
    <row r="208" s="215" customFormat="1" spans="1:6">
      <c r="A208" s="252"/>
      <c r="B208" s="257" t="s">
        <v>8</v>
      </c>
      <c r="C208" s="258">
        <v>8</v>
      </c>
      <c r="D208" s="7">
        <v>10000</v>
      </c>
      <c r="E208" s="7">
        <f t="shared" si="18"/>
        <v>80000</v>
      </c>
      <c r="F208" s="255"/>
    </row>
    <row r="209" s="215" customFormat="1" spans="1:6">
      <c r="A209" s="256"/>
      <c r="B209" s="257" t="s">
        <v>27</v>
      </c>
      <c r="C209" s="258">
        <v>1.15</v>
      </c>
      <c r="D209" s="7">
        <v>40000</v>
      </c>
      <c r="E209" s="7">
        <f t="shared" si="18"/>
        <v>46000</v>
      </c>
      <c r="F209" s="231"/>
    </row>
    <row r="210" s="215" customFormat="1" spans="1:6">
      <c r="A210" s="261">
        <v>45950</v>
      </c>
      <c r="B210" s="257" t="s">
        <v>7</v>
      </c>
      <c r="C210" s="258">
        <v>4</v>
      </c>
      <c r="D210" s="7">
        <v>80000</v>
      </c>
      <c r="E210" s="7">
        <f t="shared" si="18"/>
        <v>320000</v>
      </c>
      <c r="F210" s="262">
        <f>SUM(E210:E222)</f>
        <v>951000</v>
      </c>
    </row>
    <row r="211" s="215" customFormat="1" spans="1:6">
      <c r="A211" s="252"/>
      <c r="B211" s="257" t="s">
        <v>6</v>
      </c>
      <c r="C211" s="258">
        <v>5</v>
      </c>
      <c r="D211" s="7">
        <v>20000</v>
      </c>
      <c r="E211" s="7">
        <f t="shared" si="18"/>
        <v>100000</v>
      </c>
      <c r="F211" s="255"/>
    </row>
    <row r="212" s="215" customFormat="1" spans="1:6">
      <c r="A212" s="252"/>
      <c r="B212" s="257" t="s">
        <v>8</v>
      </c>
      <c r="C212" s="258">
        <v>6</v>
      </c>
      <c r="D212" s="7">
        <v>10000</v>
      </c>
      <c r="E212" s="7">
        <f t="shared" si="18"/>
        <v>60000</v>
      </c>
      <c r="F212" s="255"/>
    </row>
    <row r="213" s="215" customFormat="1" spans="1:6">
      <c r="A213" s="252"/>
      <c r="B213" s="257" t="s">
        <v>13</v>
      </c>
      <c r="C213" s="258">
        <v>0.3</v>
      </c>
      <c r="D213" s="7">
        <v>15000</v>
      </c>
      <c r="E213" s="7">
        <v>5000</v>
      </c>
      <c r="F213" s="255"/>
    </row>
    <row r="214" s="215" customFormat="1" spans="1:6">
      <c r="A214" s="252"/>
      <c r="B214" s="257" t="s">
        <v>18</v>
      </c>
      <c r="C214" s="258">
        <v>0.3</v>
      </c>
      <c r="D214" s="7">
        <v>60000</v>
      </c>
      <c r="E214" s="7">
        <f t="shared" ref="E214:E227" si="19">SUM(C214*D214)</f>
        <v>18000</v>
      </c>
      <c r="F214" s="255"/>
    </row>
    <row r="215" s="215" customFormat="1" spans="1:6">
      <c r="A215" s="252"/>
      <c r="B215" s="257" t="s">
        <v>9</v>
      </c>
      <c r="C215" s="258">
        <v>0.3</v>
      </c>
      <c r="D215" s="7">
        <v>30000</v>
      </c>
      <c r="E215" s="7">
        <f t="shared" si="19"/>
        <v>9000</v>
      </c>
      <c r="F215" s="255"/>
    </row>
    <row r="216" s="215" customFormat="1" spans="1:6">
      <c r="A216" s="252"/>
      <c r="B216" s="257" t="s">
        <v>10</v>
      </c>
      <c r="C216" s="258">
        <v>1</v>
      </c>
      <c r="D216" s="7">
        <v>48000</v>
      </c>
      <c r="E216" s="7">
        <f t="shared" si="19"/>
        <v>48000</v>
      </c>
      <c r="F216" s="255"/>
    </row>
    <row r="217" s="215" customFormat="1" spans="1:6">
      <c r="A217" s="252"/>
      <c r="B217" s="257" t="s">
        <v>32</v>
      </c>
      <c r="C217" s="258">
        <v>1</v>
      </c>
      <c r="D217" s="7">
        <v>56000</v>
      </c>
      <c r="E217" s="7">
        <f t="shared" si="19"/>
        <v>56000</v>
      </c>
      <c r="F217" s="255"/>
    </row>
    <row r="218" s="215" customFormat="1" spans="1:6">
      <c r="A218" s="252"/>
      <c r="B218" s="257" t="s">
        <v>12</v>
      </c>
      <c r="C218" s="258">
        <v>1</v>
      </c>
      <c r="D218" s="7">
        <v>35000</v>
      </c>
      <c r="E218" s="7">
        <f t="shared" si="19"/>
        <v>35000</v>
      </c>
      <c r="F218" s="255"/>
    </row>
    <row r="219" s="215" customFormat="1" spans="1:6">
      <c r="A219" s="252"/>
      <c r="B219" s="257" t="s">
        <v>19</v>
      </c>
      <c r="C219" s="258">
        <v>0.5</v>
      </c>
      <c r="D219" s="7">
        <v>100000</v>
      </c>
      <c r="E219" s="7">
        <f t="shared" si="19"/>
        <v>50000</v>
      </c>
      <c r="F219" s="255"/>
    </row>
    <row r="220" s="215" customFormat="1" spans="1:6">
      <c r="A220" s="252"/>
      <c r="B220" s="257" t="s">
        <v>15</v>
      </c>
      <c r="C220" s="258">
        <v>3</v>
      </c>
      <c r="D220" s="7">
        <v>24000</v>
      </c>
      <c r="E220" s="7">
        <f t="shared" si="19"/>
        <v>72000</v>
      </c>
      <c r="F220" s="255"/>
    </row>
    <row r="221" s="215" customFormat="1" spans="1:6">
      <c r="A221" s="252"/>
      <c r="B221" s="257" t="s">
        <v>16</v>
      </c>
      <c r="C221" s="258">
        <v>2</v>
      </c>
      <c r="D221" s="7">
        <v>40000</v>
      </c>
      <c r="E221" s="7">
        <f t="shared" si="19"/>
        <v>80000</v>
      </c>
      <c r="F221" s="255"/>
    </row>
    <row r="222" s="215" customFormat="1" spans="1:6">
      <c r="A222" s="256"/>
      <c r="B222" s="257" t="s">
        <v>17</v>
      </c>
      <c r="C222" s="258">
        <v>2</v>
      </c>
      <c r="D222" s="7">
        <v>49000</v>
      </c>
      <c r="E222" s="7">
        <f t="shared" si="19"/>
        <v>98000</v>
      </c>
      <c r="F222" s="231"/>
    </row>
    <row r="223" s="215" customFormat="1" spans="1:6">
      <c r="A223" s="261">
        <v>45951</v>
      </c>
      <c r="B223" s="257" t="s">
        <v>6</v>
      </c>
      <c r="C223" s="258">
        <v>3</v>
      </c>
      <c r="D223" s="7">
        <v>20000</v>
      </c>
      <c r="E223" s="7">
        <f t="shared" si="19"/>
        <v>60000</v>
      </c>
      <c r="F223" s="262">
        <f>SUM(E223:E231)</f>
        <v>563000</v>
      </c>
    </row>
    <row r="224" s="215" customFormat="1" spans="1:6">
      <c r="A224" s="252"/>
      <c r="B224" s="257" t="s">
        <v>7</v>
      </c>
      <c r="C224" s="258">
        <v>3</v>
      </c>
      <c r="D224" s="7">
        <v>80000</v>
      </c>
      <c r="E224" s="7">
        <f t="shared" si="19"/>
        <v>240000</v>
      </c>
      <c r="F224" s="255"/>
    </row>
    <row r="225" s="215" customFormat="1" spans="1:6">
      <c r="A225" s="252"/>
      <c r="B225" s="257" t="s">
        <v>10</v>
      </c>
      <c r="C225" s="258">
        <v>1</v>
      </c>
      <c r="D225" s="7">
        <v>48000</v>
      </c>
      <c r="E225" s="7">
        <f t="shared" si="19"/>
        <v>48000</v>
      </c>
      <c r="F225" s="255"/>
    </row>
    <row r="226" s="215" customFormat="1" spans="1:6">
      <c r="A226" s="252"/>
      <c r="B226" s="257" t="s">
        <v>8</v>
      </c>
      <c r="C226" s="258">
        <v>4</v>
      </c>
      <c r="D226" s="7">
        <v>10000</v>
      </c>
      <c r="E226" s="7">
        <f t="shared" si="19"/>
        <v>40000</v>
      </c>
      <c r="F226" s="255"/>
    </row>
    <row r="227" s="215" customFormat="1" spans="1:6">
      <c r="A227" s="252"/>
      <c r="B227" s="257" t="s">
        <v>9</v>
      </c>
      <c r="C227" s="258">
        <v>0.3</v>
      </c>
      <c r="D227" s="7">
        <v>30000</v>
      </c>
      <c r="E227" s="7">
        <f t="shared" si="19"/>
        <v>9000</v>
      </c>
      <c r="F227" s="255"/>
    </row>
    <row r="228" s="215" customFormat="1" spans="1:6">
      <c r="A228" s="252"/>
      <c r="B228" s="257" t="s">
        <v>13</v>
      </c>
      <c r="C228" s="258">
        <v>0.3</v>
      </c>
      <c r="D228" s="7">
        <v>15000</v>
      </c>
      <c r="E228" s="7">
        <v>5000</v>
      </c>
      <c r="F228" s="255"/>
    </row>
    <row r="229" s="215" customFormat="1" spans="1:6">
      <c r="A229" s="252"/>
      <c r="B229" s="257" t="s">
        <v>15</v>
      </c>
      <c r="C229" s="258">
        <v>4</v>
      </c>
      <c r="D229" s="7">
        <v>24000</v>
      </c>
      <c r="E229" s="7">
        <f t="shared" ref="E229:E232" si="20">SUM(C229*D229)</f>
        <v>96000</v>
      </c>
      <c r="F229" s="255"/>
    </row>
    <row r="230" s="215" customFormat="1" spans="1:6">
      <c r="A230" s="252"/>
      <c r="B230" s="257" t="s">
        <v>16</v>
      </c>
      <c r="C230" s="258">
        <v>1</v>
      </c>
      <c r="D230" s="7">
        <v>40000</v>
      </c>
      <c r="E230" s="7">
        <f t="shared" si="20"/>
        <v>40000</v>
      </c>
      <c r="F230" s="255"/>
    </row>
    <row r="231" s="215" customFormat="1" spans="1:6">
      <c r="A231" s="256"/>
      <c r="B231" s="257" t="s">
        <v>26</v>
      </c>
      <c r="C231" s="258">
        <v>1</v>
      </c>
      <c r="D231" s="7">
        <v>25000</v>
      </c>
      <c r="E231" s="7">
        <f t="shared" si="20"/>
        <v>25000</v>
      </c>
      <c r="F231" s="231"/>
    </row>
    <row r="232" s="215" customFormat="1" spans="1:6">
      <c r="A232" s="261">
        <v>45952</v>
      </c>
      <c r="B232" s="257" t="s">
        <v>6</v>
      </c>
      <c r="C232" s="258">
        <v>3</v>
      </c>
      <c r="D232" s="7">
        <v>20000</v>
      </c>
      <c r="E232" s="7">
        <f t="shared" si="20"/>
        <v>60000</v>
      </c>
      <c r="F232" s="262">
        <f>SUM(E232:E237)</f>
        <v>249000</v>
      </c>
    </row>
    <row r="233" s="215" customFormat="1" spans="1:6">
      <c r="A233" s="252"/>
      <c r="B233" s="257" t="s">
        <v>13</v>
      </c>
      <c r="C233" s="258">
        <v>0.3</v>
      </c>
      <c r="D233" s="7">
        <v>15000</v>
      </c>
      <c r="E233" s="7">
        <v>5000</v>
      </c>
      <c r="F233" s="255"/>
    </row>
    <row r="234" s="215" customFormat="1" spans="1:6">
      <c r="A234" s="252"/>
      <c r="B234" s="257" t="s">
        <v>11</v>
      </c>
      <c r="C234" s="258">
        <v>1</v>
      </c>
      <c r="D234" s="7">
        <v>25000</v>
      </c>
      <c r="E234" s="7">
        <f t="shared" ref="E234:E239" si="21">SUM(C234*D234)</f>
        <v>25000</v>
      </c>
      <c r="F234" s="255"/>
    </row>
    <row r="235" s="215" customFormat="1" spans="1:6">
      <c r="A235" s="252"/>
      <c r="B235" s="257" t="s">
        <v>9</v>
      </c>
      <c r="C235" s="258">
        <v>0.5</v>
      </c>
      <c r="D235" s="7">
        <v>30000</v>
      </c>
      <c r="E235" s="7">
        <f t="shared" si="21"/>
        <v>15000</v>
      </c>
      <c r="F235" s="255"/>
    </row>
    <row r="236" s="215" customFormat="1" spans="1:6">
      <c r="A236" s="252"/>
      <c r="B236" s="257" t="s">
        <v>10</v>
      </c>
      <c r="C236" s="258">
        <v>1</v>
      </c>
      <c r="D236" s="7">
        <v>48000</v>
      </c>
      <c r="E236" s="7">
        <f t="shared" si="21"/>
        <v>48000</v>
      </c>
      <c r="F236" s="255"/>
    </row>
    <row r="237" s="215" customFormat="1" spans="1:6">
      <c r="A237" s="256"/>
      <c r="B237" s="257" t="s">
        <v>15</v>
      </c>
      <c r="C237" s="258">
        <v>4</v>
      </c>
      <c r="D237" s="7">
        <v>24000</v>
      </c>
      <c r="E237" s="7">
        <f t="shared" si="21"/>
        <v>96000</v>
      </c>
      <c r="F237" s="231"/>
    </row>
    <row r="238" s="215" customFormat="1" spans="1:6">
      <c r="A238" s="261">
        <v>45953</v>
      </c>
      <c r="B238" s="257" t="s">
        <v>6</v>
      </c>
      <c r="C238" s="258">
        <v>3</v>
      </c>
      <c r="D238" s="7">
        <v>20000</v>
      </c>
      <c r="E238" s="7">
        <f t="shared" si="21"/>
        <v>60000</v>
      </c>
      <c r="F238" s="262">
        <f>SUM(E238:E246)</f>
        <v>571000</v>
      </c>
    </row>
    <row r="239" s="215" customFormat="1" spans="1:6">
      <c r="A239" s="252"/>
      <c r="B239" s="257" t="s">
        <v>7</v>
      </c>
      <c r="C239" s="258">
        <v>1</v>
      </c>
      <c r="D239" s="7">
        <v>80000</v>
      </c>
      <c r="E239" s="7">
        <f t="shared" si="21"/>
        <v>80000</v>
      </c>
      <c r="F239" s="255"/>
    </row>
    <row r="240" s="215" customFormat="1" spans="1:6">
      <c r="A240" s="252"/>
      <c r="B240" s="257" t="s">
        <v>13</v>
      </c>
      <c r="C240" s="258">
        <v>0.3</v>
      </c>
      <c r="D240" s="7">
        <v>15000</v>
      </c>
      <c r="E240" s="7">
        <v>5000</v>
      </c>
      <c r="F240" s="255"/>
    </row>
    <row r="241" s="215" customFormat="1" spans="1:6">
      <c r="A241" s="252"/>
      <c r="B241" s="257" t="s">
        <v>11</v>
      </c>
      <c r="C241" s="258">
        <v>1</v>
      </c>
      <c r="D241" s="7">
        <v>30000</v>
      </c>
      <c r="E241" s="7">
        <f t="shared" ref="E241:E249" si="22">SUM(C241*D241)</f>
        <v>30000</v>
      </c>
      <c r="F241" s="255"/>
    </row>
    <row r="242" s="215" customFormat="1" spans="1:6">
      <c r="A242" s="252"/>
      <c r="B242" s="257" t="s">
        <v>19</v>
      </c>
      <c r="C242" s="258">
        <v>0.5</v>
      </c>
      <c r="D242" s="7">
        <v>100000</v>
      </c>
      <c r="E242" s="7">
        <f t="shared" si="22"/>
        <v>50000</v>
      </c>
      <c r="F242" s="255"/>
    </row>
    <row r="243" s="215" customFormat="1" spans="1:6">
      <c r="A243" s="252"/>
      <c r="B243" s="257" t="s">
        <v>15</v>
      </c>
      <c r="C243" s="258">
        <v>4</v>
      </c>
      <c r="D243" s="7">
        <v>24000</v>
      </c>
      <c r="E243" s="7">
        <f t="shared" si="22"/>
        <v>96000</v>
      </c>
      <c r="F243" s="255"/>
    </row>
    <row r="244" s="215" customFormat="1" spans="1:6">
      <c r="A244" s="252"/>
      <c r="B244" s="257" t="s">
        <v>23</v>
      </c>
      <c r="C244" s="258">
        <v>3</v>
      </c>
      <c r="D244" s="7">
        <v>20000</v>
      </c>
      <c r="E244" s="7">
        <f t="shared" si="22"/>
        <v>60000</v>
      </c>
      <c r="F244" s="255"/>
    </row>
    <row r="245" s="215" customFormat="1" spans="1:6">
      <c r="A245" s="252"/>
      <c r="B245" s="257" t="s">
        <v>38</v>
      </c>
      <c r="C245" s="258">
        <v>1</v>
      </c>
      <c r="D245" s="7">
        <v>60000</v>
      </c>
      <c r="E245" s="7">
        <f t="shared" si="22"/>
        <v>60000</v>
      </c>
      <c r="F245" s="255"/>
    </row>
    <row r="246" s="215" customFormat="1" spans="1:6">
      <c r="A246" s="256"/>
      <c r="B246" s="257" t="s">
        <v>39</v>
      </c>
      <c r="C246" s="258">
        <v>1</v>
      </c>
      <c r="D246" s="7">
        <v>130000</v>
      </c>
      <c r="E246" s="7">
        <f t="shared" si="22"/>
        <v>130000</v>
      </c>
      <c r="F246" s="231"/>
    </row>
    <row r="247" s="215" customFormat="1" spans="1:6">
      <c r="A247" s="249">
        <v>45954</v>
      </c>
      <c r="B247" s="257" t="s">
        <v>7</v>
      </c>
      <c r="C247" s="258">
        <v>2</v>
      </c>
      <c r="D247" s="7">
        <v>80000</v>
      </c>
      <c r="E247" s="7">
        <f t="shared" si="22"/>
        <v>160000</v>
      </c>
      <c r="F247" s="7">
        <f>SUM(E247:E263)</f>
        <v>1004000</v>
      </c>
    </row>
    <row r="248" s="215" customFormat="1" spans="1:6">
      <c r="A248" s="249"/>
      <c r="B248" s="257" t="s">
        <v>6</v>
      </c>
      <c r="C248" s="258">
        <v>5</v>
      </c>
      <c r="D248" s="7">
        <v>20000</v>
      </c>
      <c r="E248" s="7">
        <f t="shared" si="22"/>
        <v>100000</v>
      </c>
      <c r="F248" s="7"/>
    </row>
    <row r="249" s="215" customFormat="1" spans="1:6">
      <c r="A249" s="249"/>
      <c r="B249" s="257" t="s">
        <v>8</v>
      </c>
      <c r="C249" s="258">
        <v>10</v>
      </c>
      <c r="D249" s="7">
        <v>10000</v>
      </c>
      <c r="E249" s="7">
        <f t="shared" si="22"/>
        <v>100000</v>
      </c>
      <c r="F249" s="7"/>
    </row>
    <row r="250" s="215" customFormat="1" spans="1:6">
      <c r="A250" s="249"/>
      <c r="B250" s="257" t="s">
        <v>13</v>
      </c>
      <c r="C250" s="258">
        <v>0.3</v>
      </c>
      <c r="D250" s="7">
        <v>15000</v>
      </c>
      <c r="E250" s="7">
        <v>5000</v>
      </c>
      <c r="F250" s="7"/>
    </row>
    <row r="251" s="215" customFormat="1" spans="1:6">
      <c r="A251" s="249"/>
      <c r="B251" s="257" t="s">
        <v>18</v>
      </c>
      <c r="C251" s="258">
        <v>0.3</v>
      </c>
      <c r="D251" s="7">
        <v>50000</v>
      </c>
      <c r="E251" s="7">
        <f t="shared" ref="E251:E254" si="23">SUM(C251*D251)</f>
        <v>15000</v>
      </c>
      <c r="F251" s="7"/>
    </row>
    <row r="252" s="215" customFormat="1" spans="1:6">
      <c r="A252" s="249"/>
      <c r="B252" s="257" t="s">
        <v>9</v>
      </c>
      <c r="C252" s="258">
        <v>0.3</v>
      </c>
      <c r="D252" s="7">
        <v>30000</v>
      </c>
      <c r="E252" s="7">
        <f t="shared" si="23"/>
        <v>9000</v>
      </c>
      <c r="F252" s="7"/>
    </row>
    <row r="253" s="215" customFormat="1" spans="1:6">
      <c r="A253" s="249"/>
      <c r="B253" s="257" t="s">
        <v>10</v>
      </c>
      <c r="C253" s="258">
        <v>1.115</v>
      </c>
      <c r="D253" s="7">
        <v>48000</v>
      </c>
      <c r="E253" s="7">
        <v>54000</v>
      </c>
      <c r="F253" s="7"/>
    </row>
    <row r="254" s="215" customFormat="1" spans="1:6">
      <c r="A254" s="249"/>
      <c r="B254" s="257" t="s">
        <v>32</v>
      </c>
      <c r="C254" s="258">
        <v>2</v>
      </c>
      <c r="D254" s="7">
        <v>45000</v>
      </c>
      <c r="E254" s="7">
        <f t="shared" si="23"/>
        <v>90000</v>
      </c>
      <c r="F254" s="7"/>
    </row>
    <row r="255" s="215" customFormat="1" spans="1:6">
      <c r="A255" s="249"/>
      <c r="B255" s="257" t="s">
        <v>12</v>
      </c>
      <c r="C255" s="258">
        <v>1.3</v>
      </c>
      <c r="D255" s="7">
        <v>38000</v>
      </c>
      <c r="E255" s="7">
        <v>49000</v>
      </c>
      <c r="F255" s="7"/>
    </row>
    <row r="256" s="215" customFormat="1" spans="1:6">
      <c r="A256" s="249"/>
      <c r="B256" s="257" t="s">
        <v>20</v>
      </c>
      <c r="C256" s="258">
        <v>1</v>
      </c>
      <c r="D256" s="7">
        <v>15000</v>
      </c>
      <c r="E256" s="7">
        <f t="shared" ref="E256:E258" si="24">SUM(C256*D256)</f>
        <v>15000</v>
      </c>
      <c r="F256" s="7"/>
    </row>
    <row r="257" s="215" customFormat="1" spans="1:6">
      <c r="A257" s="249"/>
      <c r="B257" s="257" t="s">
        <v>19</v>
      </c>
      <c r="C257" s="258">
        <v>0.5</v>
      </c>
      <c r="D257" s="7">
        <v>100000</v>
      </c>
      <c r="E257" s="7">
        <f t="shared" si="24"/>
        <v>50000</v>
      </c>
      <c r="F257" s="7"/>
    </row>
    <row r="258" s="215" customFormat="1" spans="1:6">
      <c r="A258" s="249"/>
      <c r="B258" s="257" t="s">
        <v>11</v>
      </c>
      <c r="C258" s="258">
        <v>1</v>
      </c>
      <c r="D258" s="7">
        <v>30000</v>
      </c>
      <c r="E258" s="7">
        <f t="shared" si="24"/>
        <v>30000</v>
      </c>
      <c r="F258" s="7"/>
    </row>
    <row r="259" s="215" customFormat="1" spans="1:6">
      <c r="A259" s="249"/>
      <c r="B259" s="257" t="s">
        <v>21</v>
      </c>
      <c r="C259" s="258">
        <v>0.5</v>
      </c>
      <c r="D259" s="7">
        <v>35000</v>
      </c>
      <c r="E259" s="7">
        <v>18000</v>
      </c>
      <c r="F259" s="7"/>
    </row>
    <row r="260" s="215" customFormat="1" spans="1:6">
      <c r="A260" s="249"/>
      <c r="B260" s="257" t="s">
        <v>15</v>
      </c>
      <c r="C260" s="258">
        <v>6</v>
      </c>
      <c r="D260" s="7">
        <v>24000</v>
      </c>
      <c r="E260" s="7">
        <f t="shared" ref="E260:E272" si="25">SUM(C260*D260)</f>
        <v>144000</v>
      </c>
      <c r="F260" s="7"/>
    </row>
    <row r="261" s="215" customFormat="1" spans="1:6">
      <c r="A261" s="249"/>
      <c r="B261" s="257" t="s">
        <v>16</v>
      </c>
      <c r="C261" s="258">
        <v>2</v>
      </c>
      <c r="D261" s="7">
        <v>40000</v>
      </c>
      <c r="E261" s="7">
        <f t="shared" si="25"/>
        <v>80000</v>
      </c>
      <c r="F261" s="7"/>
    </row>
    <row r="262" s="215" customFormat="1" spans="1:6">
      <c r="A262" s="249"/>
      <c r="B262" s="257" t="s">
        <v>17</v>
      </c>
      <c r="C262" s="258">
        <v>1</v>
      </c>
      <c r="D262" s="7">
        <v>49000</v>
      </c>
      <c r="E262" s="7">
        <f t="shared" si="25"/>
        <v>49000</v>
      </c>
      <c r="F262" s="7"/>
    </row>
    <row r="263" s="215" customFormat="1" spans="1:6">
      <c r="A263" s="249"/>
      <c r="B263" s="257" t="s">
        <v>40</v>
      </c>
      <c r="C263" s="258">
        <v>1</v>
      </c>
      <c r="D263" s="7">
        <v>36000</v>
      </c>
      <c r="E263" s="7">
        <f t="shared" si="25"/>
        <v>36000</v>
      </c>
      <c r="F263" s="7"/>
    </row>
    <row r="264" s="215" customFormat="1" ht="15.75" spans="1:6">
      <c r="A264" s="249">
        <v>45954</v>
      </c>
      <c r="B264" s="257" t="s">
        <v>41</v>
      </c>
      <c r="C264" s="258">
        <v>0.1</v>
      </c>
      <c r="D264" s="7">
        <v>160000</v>
      </c>
      <c r="E264" s="7">
        <f t="shared" si="25"/>
        <v>16000</v>
      </c>
      <c r="F264" s="228">
        <f>SUM(E264)</f>
        <v>16000</v>
      </c>
    </row>
    <row r="265" s="215" customFormat="1" spans="1:6">
      <c r="A265" s="249">
        <v>45955</v>
      </c>
      <c r="B265" s="257" t="s">
        <v>7</v>
      </c>
      <c r="C265" s="258">
        <v>2</v>
      </c>
      <c r="D265" s="7">
        <v>80000</v>
      </c>
      <c r="E265" s="7">
        <f t="shared" si="25"/>
        <v>160000</v>
      </c>
      <c r="F265" s="7">
        <f>SUM(E265:E272)</f>
        <v>504000</v>
      </c>
    </row>
    <row r="266" s="215" customFormat="1" spans="1:6">
      <c r="A266" s="249"/>
      <c r="B266" s="257" t="s">
        <v>6</v>
      </c>
      <c r="C266" s="258">
        <v>3</v>
      </c>
      <c r="D266" s="7">
        <v>20000</v>
      </c>
      <c r="E266" s="7">
        <f t="shared" si="25"/>
        <v>60000</v>
      </c>
      <c r="F266" s="7"/>
    </row>
    <row r="267" s="215" customFormat="1" spans="1:6">
      <c r="A267" s="249"/>
      <c r="B267" s="257" t="s">
        <v>8</v>
      </c>
      <c r="C267" s="258">
        <v>10</v>
      </c>
      <c r="D267" s="7">
        <v>10000</v>
      </c>
      <c r="E267" s="7">
        <f t="shared" si="25"/>
        <v>100000</v>
      </c>
      <c r="F267" s="7"/>
    </row>
    <row r="268" s="215" customFormat="1" spans="1:6">
      <c r="A268" s="249"/>
      <c r="B268" s="257" t="s">
        <v>9</v>
      </c>
      <c r="C268" s="258">
        <v>0.3</v>
      </c>
      <c r="D268" s="7">
        <v>30000</v>
      </c>
      <c r="E268" s="7">
        <f t="shared" si="25"/>
        <v>9000</v>
      </c>
      <c r="F268" s="7"/>
    </row>
    <row r="269" s="215" customFormat="1" spans="1:6">
      <c r="A269" s="249"/>
      <c r="B269" s="257" t="s">
        <v>12</v>
      </c>
      <c r="C269" s="258">
        <v>1</v>
      </c>
      <c r="D269" s="7">
        <v>38000</v>
      </c>
      <c r="E269" s="7">
        <f t="shared" si="25"/>
        <v>38000</v>
      </c>
      <c r="F269" s="7"/>
    </row>
    <row r="270" s="215" customFormat="1" spans="1:6">
      <c r="A270" s="249"/>
      <c r="B270" s="257" t="s">
        <v>20</v>
      </c>
      <c r="C270" s="258">
        <v>1</v>
      </c>
      <c r="D270" s="7">
        <v>15000</v>
      </c>
      <c r="E270" s="7">
        <f t="shared" si="25"/>
        <v>15000</v>
      </c>
      <c r="F270" s="7"/>
    </row>
    <row r="271" s="215" customFormat="1" spans="1:6">
      <c r="A271" s="249"/>
      <c r="B271" s="257" t="s">
        <v>19</v>
      </c>
      <c r="C271" s="258">
        <v>0.5</v>
      </c>
      <c r="D271" s="7">
        <v>100000</v>
      </c>
      <c r="E271" s="7">
        <f t="shared" si="25"/>
        <v>50000</v>
      </c>
      <c r="F271" s="7"/>
    </row>
    <row r="272" s="215" customFormat="1" spans="1:6">
      <c r="A272" s="249"/>
      <c r="B272" s="257" t="s">
        <v>15</v>
      </c>
      <c r="C272" s="258">
        <v>3</v>
      </c>
      <c r="D272" s="7">
        <v>24000</v>
      </c>
      <c r="E272" s="7">
        <f t="shared" si="25"/>
        <v>72000</v>
      </c>
      <c r="F272" s="7"/>
    </row>
    <row r="273" s="215" customFormat="1" spans="1:6">
      <c r="A273" s="261">
        <v>45956</v>
      </c>
      <c r="B273" s="259" t="s">
        <v>7</v>
      </c>
      <c r="C273" s="260">
        <v>2.08</v>
      </c>
      <c r="D273" s="231">
        <v>80000</v>
      </c>
      <c r="E273" s="7">
        <v>166000</v>
      </c>
      <c r="F273" s="255">
        <f>SUM(E273:E278)</f>
        <v>381000</v>
      </c>
    </row>
    <row r="274" s="215" customFormat="1" spans="1:6">
      <c r="A274" s="252"/>
      <c r="B274" s="257" t="s">
        <v>6</v>
      </c>
      <c r="C274" s="258">
        <v>3</v>
      </c>
      <c r="D274" s="7">
        <v>20000</v>
      </c>
      <c r="E274" s="7">
        <f t="shared" ref="E274:E283" si="26">SUM(C274*D274)</f>
        <v>60000</v>
      </c>
      <c r="F274" s="255"/>
    </row>
    <row r="275" s="215" customFormat="1" spans="1:6">
      <c r="A275" s="252"/>
      <c r="B275" s="257" t="s">
        <v>8</v>
      </c>
      <c r="C275" s="258">
        <v>6</v>
      </c>
      <c r="D275" s="7">
        <v>10000</v>
      </c>
      <c r="E275" s="7">
        <f t="shared" si="26"/>
        <v>60000</v>
      </c>
      <c r="F275" s="255"/>
    </row>
    <row r="276" s="215" customFormat="1" spans="1:6">
      <c r="A276" s="252"/>
      <c r="B276" s="257" t="s">
        <v>9</v>
      </c>
      <c r="C276" s="258">
        <v>0.3</v>
      </c>
      <c r="D276" s="7">
        <v>30000</v>
      </c>
      <c r="E276" s="7">
        <f t="shared" si="26"/>
        <v>9000</v>
      </c>
      <c r="F276" s="255"/>
    </row>
    <row r="277" s="215" customFormat="1" spans="1:6">
      <c r="A277" s="252"/>
      <c r="B277" s="257" t="s">
        <v>12</v>
      </c>
      <c r="C277" s="258">
        <v>1</v>
      </c>
      <c r="D277" s="7">
        <v>38000</v>
      </c>
      <c r="E277" s="7">
        <f t="shared" si="26"/>
        <v>38000</v>
      </c>
      <c r="F277" s="255"/>
    </row>
    <row r="278" s="215" customFormat="1" spans="1:6">
      <c r="A278" s="256"/>
      <c r="B278" s="257" t="s">
        <v>15</v>
      </c>
      <c r="C278" s="258">
        <v>2</v>
      </c>
      <c r="D278" s="7">
        <v>24000</v>
      </c>
      <c r="E278" s="7">
        <f t="shared" si="26"/>
        <v>48000</v>
      </c>
      <c r="F278" s="231"/>
    </row>
    <row r="279" s="215" customFormat="1" spans="1:6">
      <c r="A279" s="261">
        <v>45956</v>
      </c>
      <c r="B279" s="257" t="s">
        <v>7</v>
      </c>
      <c r="C279" s="258">
        <v>2</v>
      </c>
      <c r="D279" s="7">
        <v>80000</v>
      </c>
      <c r="E279" s="7">
        <f t="shared" si="26"/>
        <v>160000</v>
      </c>
      <c r="F279" s="262">
        <f>SUM(E279:E289)</f>
        <v>615000</v>
      </c>
    </row>
    <row r="280" s="215" customFormat="1" spans="1:6">
      <c r="A280" s="252"/>
      <c r="B280" s="257" t="s">
        <v>6</v>
      </c>
      <c r="C280" s="258">
        <v>2</v>
      </c>
      <c r="D280" s="7">
        <v>20000</v>
      </c>
      <c r="E280" s="7">
        <f t="shared" si="26"/>
        <v>40000</v>
      </c>
      <c r="F280" s="255"/>
    </row>
    <row r="281" s="215" customFormat="1" spans="1:6">
      <c r="A281" s="252"/>
      <c r="B281" s="257" t="s">
        <v>8</v>
      </c>
      <c r="C281" s="258">
        <v>10</v>
      </c>
      <c r="D281" s="7">
        <v>10000</v>
      </c>
      <c r="E281" s="7">
        <f t="shared" si="26"/>
        <v>100000</v>
      </c>
      <c r="F281" s="255"/>
    </row>
    <row r="282" s="215" customFormat="1" spans="1:6">
      <c r="A282" s="252"/>
      <c r="B282" s="257" t="s">
        <v>9</v>
      </c>
      <c r="C282" s="258">
        <v>0.3</v>
      </c>
      <c r="D282" s="7">
        <v>30000</v>
      </c>
      <c r="E282" s="7">
        <f t="shared" si="26"/>
        <v>9000</v>
      </c>
      <c r="F282" s="255"/>
    </row>
    <row r="283" s="215" customFormat="1" spans="1:6">
      <c r="A283" s="252"/>
      <c r="B283" s="257" t="s">
        <v>11</v>
      </c>
      <c r="C283" s="258">
        <v>1</v>
      </c>
      <c r="D283" s="7">
        <v>30000</v>
      </c>
      <c r="E283" s="7">
        <f t="shared" si="26"/>
        <v>30000</v>
      </c>
      <c r="F283" s="255"/>
    </row>
    <row r="284" s="215" customFormat="1" spans="1:6">
      <c r="A284" s="252"/>
      <c r="B284" s="257" t="s">
        <v>13</v>
      </c>
      <c r="C284" s="258">
        <v>0.3</v>
      </c>
      <c r="D284" s="7">
        <v>15000</v>
      </c>
      <c r="E284" s="7">
        <v>5000</v>
      </c>
      <c r="F284" s="255"/>
    </row>
    <row r="285" s="215" customFormat="1" spans="1:6">
      <c r="A285" s="252"/>
      <c r="B285" s="257" t="s">
        <v>19</v>
      </c>
      <c r="C285" s="258">
        <v>0.5</v>
      </c>
      <c r="D285" s="7">
        <v>100000</v>
      </c>
      <c r="E285" s="7">
        <f t="shared" ref="E285:E288" si="27">SUM(C285*D285)</f>
        <v>50000</v>
      </c>
      <c r="F285" s="255"/>
    </row>
    <row r="286" s="215" customFormat="1" spans="1:6">
      <c r="A286" s="252"/>
      <c r="B286" s="257" t="s">
        <v>15</v>
      </c>
      <c r="C286" s="258">
        <v>3</v>
      </c>
      <c r="D286" s="7">
        <v>24000</v>
      </c>
      <c r="E286" s="7">
        <f t="shared" si="27"/>
        <v>72000</v>
      </c>
      <c r="F286" s="255"/>
    </row>
    <row r="287" s="215" customFormat="1" spans="1:6">
      <c r="A287" s="252"/>
      <c r="B287" s="257" t="s">
        <v>16</v>
      </c>
      <c r="C287" s="258">
        <v>1</v>
      </c>
      <c r="D287" s="7">
        <v>40000</v>
      </c>
      <c r="E287" s="7">
        <f t="shared" si="27"/>
        <v>40000</v>
      </c>
      <c r="F287" s="255"/>
    </row>
    <row r="288" s="215" customFormat="1" spans="1:6">
      <c r="A288" s="252"/>
      <c r="B288" s="257" t="s">
        <v>10</v>
      </c>
      <c r="C288" s="258">
        <v>1</v>
      </c>
      <c r="D288" s="7">
        <v>48000</v>
      </c>
      <c r="E288" s="7">
        <f t="shared" si="27"/>
        <v>48000</v>
      </c>
      <c r="F288" s="255"/>
    </row>
    <row r="289" s="215" customFormat="1" spans="1:6">
      <c r="A289" s="256"/>
      <c r="B289" s="257" t="s">
        <v>14</v>
      </c>
      <c r="C289" s="258">
        <v>4.075</v>
      </c>
      <c r="D289" s="7">
        <v>15000</v>
      </c>
      <c r="E289" s="7">
        <v>61000</v>
      </c>
      <c r="F289" s="231"/>
    </row>
    <row r="290" s="215" customFormat="1" spans="1:6">
      <c r="A290" s="261">
        <v>45958</v>
      </c>
      <c r="B290" s="257" t="s">
        <v>8</v>
      </c>
      <c r="C290" s="258">
        <v>2</v>
      </c>
      <c r="D290" s="7">
        <v>10000</v>
      </c>
      <c r="E290" s="7">
        <f t="shared" ref="E290:E294" si="28">C290*D290</f>
        <v>20000</v>
      </c>
      <c r="F290" s="262">
        <f>SUM(E290:E303)</f>
        <v>565000</v>
      </c>
    </row>
    <row r="291" s="215" customFormat="1" spans="1:6">
      <c r="A291" s="252"/>
      <c r="B291" s="257" t="s">
        <v>6</v>
      </c>
      <c r="C291" s="258">
        <v>3</v>
      </c>
      <c r="D291" s="7">
        <v>20000</v>
      </c>
      <c r="E291" s="7">
        <f t="shared" si="28"/>
        <v>60000</v>
      </c>
      <c r="F291" s="255"/>
    </row>
    <row r="292" s="215" customFormat="1" spans="1:6">
      <c r="A292" s="252"/>
      <c r="B292" s="257" t="s">
        <v>7</v>
      </c>
      <c r="C292" s="258">
        <v>1</v>
      </c>
      <c r="D292" s="7">
        <v>75000</v>
      </c>
      <c r="E292" s="7">
        <f t="shared" si="28"/>
        <v>75000</v>
      </c>
      <c r="F292" s="255"/>
    </row>
    <row r="293" s="215" customFormat="1" spans="1:6">
      <c r="A293" s="252"/>
      <c r="B293" s="257" t="s">
        <v>10</v>
      </c>
      <c r="C293" s="258">
        <v>1</v>
      </c>
      <c r="D293" s="7">
        <v>48000</v>
      </c>
      <c r="E293" s="7">
        <f t="shared" si="28"/>
        <v>48000</v>
      </c>
      <c r="F293" s="255"/>
    </row>
    <row r="294" s="215" customFormat="1" spans="1:6">
      <c r="A294" s="252"/>
      <c r="B294" s="257" t="s">
        <v>20</v>
      </c>
      <c r="C294" s="258">
        <v>1</v>
      </c>
      <c r="D294" s="7">
        <v>15000</v>
      </c>
      <c r="E294" s="7">
        <f t="shared" si="28"/>
        <v>15000</v>
      </c>
      <c r="F294" s="255"/>
    </row>
    <row r="295" s="215" customFormat="1" spans="1:6">
      <c r="A295" s="252"/>
      <c r="B295" s="257" t="s">
        <v>13</v>
      </c>
      <c r="C295" s="258">
        <v>0.5</v>
      </c>
      <c r="D295" s="7">
        <v>15000</v>
      </c>
      <c r="E295" s="7">
        <v>8000</v>
      </c>
      <c r="F295" s="255"/>
    </row>
    <row r="296" s="215" customFormat="1" spans="1:6">
      <c r="A296" s="252"/>
      <c r="B296" s="257" t="s">
        <v>9</v>
      </c>
      <c r="C296" s="258">
        <v>0.3</v>
      </c>
      <c r="D296" s="7">
        <v>30000</v>
      </c>
      <c r="E296" s="7">
        <f t="shared" ref="E296:E307" si="29">C296*D296</f>
        <v>9000</v>
      </c>
      <c r="F296" s="255"/>
    </row>
    <row r="297" s="215" customFormat="1" spans="1:6">
      <c r="A297" s="252"/>
      <c r="B297" s="257" t="s">
        <v>12</v>
      </c>
      <c r="C297" s="258">
        <v>1.26</v>
      </c>
      <c r="D297" s="7">
        <v>40000</v>
      </c>
      <c r="E297" s="7">
        <v>50000</v>
      </c>
      <c r="F297" s="255"/>
    </row>
    <row r="298" s="215" customFormat="1" spans="1:6">
      <c r="A298" s="252"/>
      <c r="B298" s="257" t="s">
        <v>19</v>
      </c>
      <c r="C298" s="258">
        <v>0.5</v>
      </c>
      <c r="D298" s="7">
        <v>100000</v>
      </c>
      <c r="E298" s="7">
        <f t="shared" si="29"/>
        <v>50000</v>
      </c>
      <c r="F298" s="255"/>
    </row>
    <row r="299" s="215" customFormat="1" spans="1:6">
      <c r="A299" s="252"/>
      <c r="B299" s="257" t="s">
        <v>15</v>
      </c>
      <c r="C299" s="258">
        <v>4</v>
      </c>
      <c r="D299" s="7">
        <v>24000</v>
      </c>
      <c r="E299" s="7">
        <f t="shared" si="29"/>
        <v>96000</v>
      </c>
      <c r="F299" s="255"/>
    </row>
    <row r="300" s="215" customFormat="1" spans="1:6">
      <c r="A300" s="252"/>
      <c r="B300" s="257" t="s">
        <v>16</v>
      </c>
      <c r="C300" s="258">
        <v>1</v>
      </c>
      <c r="D300" s="7">
        <v>40000</v>
      </c>
      <c r="E300" s="7">
        <f t="shared" si="29"/>
        <v>40000</v>
      </c>
      <c r="F300" s="255"/>
    </row>
    <row r="301" s="215" customFormat="1" spans="1:6">
      <c r="A301" s="252"/>
      <c r="B301" s="257" t="s">
        <v>17</v>
      </c>
      <c r="C301" s="258">
        <v>1</v>
      </c>
      <c r="D301" s="7">
        <v>49000</v>
      </c>
      <c r="E301" s="7">
        <f t="shared" si="29"/>
        <v>49000</v>
      </c>
      <c r="F301" s="255"/>
    </row>
    <row r="302" s="215" customFormat="1" spans="1:6">
      <c r="A302" s="252"/>
      <c r="B302" s="257" t="s">
        <v>23</v>
      </c>
      <c r="C302" s="258">
        <v>1</v>
      </c>
      <c r="D302" s="7">
        <v>20000</v>
      </c>
      <c r="E302" s="7">
        <f t="shared" si="29"/>
        <v>20000</v>
      </c>
      <c r="F302" s="255"/>
    </row>
    <row r="303" s="215" customFormat="1" spans="1:6">
      <c r="A303" s="256"/>
      <c r="B303" s="257" t="s">
        <v>26</v>
      </c>
      <c r="C303" s="258">
        <v>1</v>
      </c>
      <c r="D303" s="7">
        <v>25000</v>
      </c>
      <c r="E303" s="7">
        <f t="shared" si="29"/>
        <v>25000</v>
      </c>
      <c r="F303" s="231"/>
    </row>
    <row r="304" s="215" customFormat="1" spans="1:6">
      <c r="A304" s="261">
        <v>45959</v>
      </c>
      <c r="B304" s="257" t="s">
        <v>8</v>
      </c>
      <c r="C304" s="258">
        <v>8</v>
      </c>
      <c r="D304" s="7">
        <v>10000</v>
      </c>
      <c r="E304" s="7">
        <f t="shared" si="29"/>
        <v>80000</v>
      </c>
      <c r="F304" s="262">
        <f>SUM(E304:E313)</f>
        <v>487000</v>
      </c>
    </row>
    <row r="305" s="215" customFormat="1" spans="1:6">
      <c r="A305" s="252"/>
      <c r="B305" s="257" t="s">
        <v>6</v>
      </c>
      <c r="C305" s="258">
        <v>3</v>
      </c>
      <c r="D305" s="7">
        <v>20000</v>
      </c>
      <c r="E305" s="7">
        <f t="shared" si="29"/>
        <v>60000</v>
      </c>
      <c r="F305" s="255"/>
    </row>
    <row r="306" s="215" customFormat="1" spans="1:6">
      <c r="A306" s="252"/>
      <c r="B306" s="257" t="s">
        <v>7</v>
      </c>
      <c r="C306" s="258">
        <v>1</v>
      </c>
      <c r="D306" s="7">
        <v>75000</v>
      </c>
      <c r="E306" s="7">
        <f t="shared" si="29"/>
        <v>75000</v>
      </c>
      <c r="F306" s="255"/>
    </row>
    <row r="307" s="215" customFormat="1" spans="1:6">
      <c r="A307" s="252"/>
      <c r="B307" s="257" t="s">
        <v>20</v>
      </c>
      <c r="C307" s="258">
        <v>1</v>
      </c>
      <c r="D307" s="7">
        <v>15000</v>
      </c>
      <c r="E307" s="7">
        <f t="shared" si="29"/>
        <v>15000</v>
      </c>
      <c r="F307" s="255"/>
    </row>
    <row r="308" s="215" customFormat="1" spans="1:6">
      <c r="A308" s="252"/>
      <c r="B308" s="257" t="s">
        <v>13</v>
      </c>
      <c r="C308" s="258">
        <v>0.5</v>
      </c>
      <c r="D308" s="7">
        <v>15000</v>
      </c>
      <c r="E308" s="7">
        <v>8000</v>
      </c>
      <c r="F308" s="255"/>
    </row>
    <row r="309" s="215" customFormat="1" spans="1:6">
      <c r="A309" s="252"/>
      <c r="B309" s="257" t="s">
        <v>9</v>
      </c>
      <c r="C309" s="258">
        <v>0.3</v>
      </c>
      <c r="D309" s="7">
        <v>30000</v>
      </c>
      <c r="E309" s="7">
        <f t="shared" ref="E309:E317" si="30">C309*D309</f>
        <v>9000</v>
      </c>
      <c r="F309" s="255"/>
    </row>
    <row r="310" s="215" customFormat="1" spans="1:6">
      <c r="A310" s="252"/>
      <c r="B310" s="257" t="s">
        <v>14</v>
      </c>
      <c r="C310" s="258">
        <v>5.17</v>
      </c>
      <c r="D310" s="7">
        <v>15000</v>
      </c>
      <c r="E310" s="7">
        <v>78000</v>
      </c>
      <c r="F310" s="255"/>
    </row>
    <row r="311" s="215" customFormat="1" spans="1:6">
      <c r="A311" s="252"/>
      <c r="B311" s="257" t="s">
        <v>19</v>
      </c>
      <c r="C311" s="258">
        <v>0.5</v>
      </c>
      <c r="D311" s="7">
        <v>100000</v>
      </c>
      <c r="E311" s="7">
        <f t="shared" si="30"/>
        <v>50000</v>
      </c>
      <c r="F311" s="255"/>
    </row>
    <row r="312" s="215" customFormat="1" spans="1:6">
      <c r="A312" s="252"/>
      <c r="B312" s="257" t="s">
        <v>15</v>
      </c>
      <c r="C312" s="258">
        <v>3</v>
      </c>
      <c r="D312" s="7">
        <v>24000</v>
      </c>
      <c r="E312" s="7">
        <f t="shared" si="30"/>
        <v>72000</v>
      </c>
      <c r="F312" s="255"/>
    </row>
    <row r="313" s="215" customFormat="1" spans="1:6">
      <c r="A313" s="256"/>
      <c r="B313" s="257" t="s">
        <v>16</v>
      </c>
      <c r="C313" s="258">
        <v>1</v>
      </c>
      <c r="D313" s="7">
        <v>40000</v>
      </c>
      <c r="E313" s="7">
        <f t="shared" si="30"/>
        <v>40000</v>
      </c>
      <c r="F313" s="231"/>
    </row>
    <row r="314" s="215" customFormat="1" ht="15.75" spans="1:6">
      <c r="A314" s="249">
        <v>45959</v>
      </c>
      <c r="B314" s="257" t="s">
        <v>31</v>
      </c>
      <c r="C314" s="258">
        <v>5</v>
      </c>
      <c r="D314" s="7">
        <v>20000</v>
      </c>
      <c r="E314" s="7">
        <f t="shared" si="30"/>
        <v>100000</v>
      </c>
      <c r="F314" s="228">
        <f>SUM(E314)</f>
        <v>100000</v>
      </c>
    </row>
    <row r="315" s="215" customFormat="1" spans="1:6">
      <c r="A315" s="261">
        <v>45960</v>
      </c>
      <c r="B315" s="250" t="s">
        <v>6</v>
      </c>
      <c r="C315" s="258">
        <v>3</v>
      </c>
      <c r="D315" s="7">
        <v>20000</v>
      </c>
      <c r="E315" s="7">
        <f t="shared" si="30"/>
        <v>60000</v>
      </c>
      <c r="F315" s="262">
        <f>SUM(E315:E326)</f>
        <v>639000</v>
      </c>
    </row>
    <row r="316" s="215" customFormat="1" spans="1:6">
      <c r="A316" s="252"/>
      <c r="B316" s="250" t="s">
        <v>7</v>
      </c>
      <c r="C316" s="258">
        <v>2</v>
      </c>
      <c r="D316" s="7">
        <v>75000</v>
      </c>
      <c r="E316" s="7">
        <f t="shared" si="30"/>
        <v>150000</v>
      </c>
      <c r="F316" s="255"/>
    </row>
    <row r="317" s="215" customFormat="1" spans="1:6">
      <c r="A317" s="252"/>
      <c r="B317" s="250" t="s">
        <v>34</v>
      </c>
      <c r="C317" s="258">
        <v>0.1</v>
      </c>
      <c r="D317" s="7">
        <v>80000</v>
      </c>
      <c r="E317" s="7">
        <f t="shared" si="30"/>
        <v>8000</v>
      </c>
      <c r="F317" s="255"/>
    </row>
    <row r="318" s="215" customFormat="1" spans="1:6">
      <c r="A318" s="252"/>
      <c r="B318" s="250" t="s">
        <v>20</v>
      </c>
      <c r="C318" s="258">
        <v>1.13</v>
      </c>
      <c r="D318" s="7">
        <v>15000</v>
      </c>
      <c r="E318" s="7">
        <v>17000</v>
      </c>
      <c r="F318" s="255"/>
    </row>
    <row r="319" s="215" customFormat="1" spans="1:6">
      <c r="A319" s="252"/>
      <c r="B319" s="250" t="s">
        <v>8</v>
      </c>
      <c r="C319" s="258">
        <v>6</v>
      </c>
      <c r="D319" s="7">
        <v>10000</v>
      </c>
      <c r="E319" s="7">
        <f t="shared" ref="E319:E325" si="31">C319*D319</f>
        <v>60000</v>
      </c>
      <c r="F319" s="255"/>
    </row>
    <row r="320" s="215" customFormat="1" spans="1:6">
      <c r="A320" s="252"/>
      <c r="B320" s="250" t="s">
        <v>11</v>
      </c>
      <c r="C320" s="258">
        <v>1</v>
      </c>
      <c r="D320" s="7">
        <v>30000</v>
      </c>
      <c r="E320" s="7">
        <f t="shared" si="31"/>
        <v>30000</v>
      </c>
      <c r="F320" s="255"/>
    </row>
    <row r="321" s="215" customFormat="1" spans="1:6">
      <c r="A321" s="252"/>
      <c r="B321" s="250" t="s">
        <v>10</v>
      </c>
      <c r="C321" s="258">
        <v>1</v>
      </c>
      <c r="D321" s="7">
        <v>48000</v>
      </c>
      <c r="E321" s="7">
        <f t="shared" si="31"/>
        <v>48000</v>
      </c>
      <c r="F321" s="255"/>
    </row>
    <row r="322" s="215" customFormat="1" spans="1:6">
      <c r="A322" s="252"/>
      <c r="B322" s="250" t="s">
        <v>9</v>
      </c>
      <c r="C322" s="258">
        <v>0.5</v>
      </c>
      <c r="D322" s="7">
        <v>30000</v>
      </c>
      <c r="E322" s="7">
        <f t="shared" si="31"/>
        <v>15000</v>
      </c>
      <c r="F322" s="255"/>
    </row>
    <row r="323" s="215" customFormat="1" spans="1:6">
      <c r="A323" s="252"/>
      <c r="B323" s="250" t="s">
        <v>19</v>
      </c>
      <c r="C323" s="258">
        <v>0.5</v>
      </c>
      <c r="D323" s="7">
        <v>100000</v>
      </c>
      <c r="E323" s="7">
        <f t="shared" si="31"/>
        <v>50000</v>
      </c>
      <c r="F323" s="255"/>
    </row>
    <row r="324" s="215" customFormat="1" spans="1:6">
      <c r="A324" s="252"/>
      <c r="B324" s="250" t="s">
        <v>42</v>
      </c>
      <c r="C324" s="258">
        <v>4</v>
      </c>
      <c r="D324" s="7">
        <v>24000</v>
      </c>
      <c r="E324" s="7">
        <f t="shared" si="31"/>
        <v>96000</v>
      </c>
      <c r="F324" s="255"/>
    </row>
    <row r="325" s="215" customFormat="1" spans="1:6">
      <c r="A325" s="252"/>
      <c r="B325" s="250" t="s">
        <v>23</v>
      </c>
      <c r="C325" s="258">
        <v>4</v>
      </c>
      <c r="D325" s="7">
        <v>25000</v>
      </c>
      <c r="E325" s="7">
        <f t="shared" si="31"/>
        <v>100000</v>
      </c>
      <c r="F325" s="255"/>
    </row>
    <row r="326" s="215" customFormat="1" spans="1:6">
      <c r="A326" s="256"/>
      <c r="B326" s="257" t="s">
        <v>13</v>
      </c>
      <c r="C326" s="258">
        <v>0.3</v>
      </c>
      <c r="D326" s="7">
        <v>15000</v>
      </c>
      <c r="E326" s="7">
        <v>5000</v>
      </c>
      <c r="F326" s="231"/>
    </row>
    <row r="327" s="215" customFormat="1" spans="1:6">
      <c r="A327" s="261">
        <v>45961</v>
      </c>
      <c r="B327" s="257" t="s">
        <v>6</v>
      </c>
      <c r="C327" s="258">
        <v>3</v>
      </c>
      <c r="D327" s="7">
        <v>20000</v>
      </c>
      <c r="E327" s="7">
        <f t="shared" ref="E327:E339" si="32">C327*D327</f>
        <v>60000</v>
      </c>
      <c r="F327" s="262">
        <f>SUM(E327:E339)</f>
        <v>724000</v>
      </c>
    </row>
    <row r="328" s="215" customFormat="1" spans="1:6">
      <c r="A328" s="252"/>
      <c r="B328" s="257" t="s">
        <v>7</v>
      </c>
      <c r="C328" s="258">
        <v>2</v>
      </c>
      <c r="D328" s="7">
        <v>75000</v>
      </c>
      <c r="E328" s="7">
        <f t="shared" si="32"/>
        <v>150000</v>
      </c>
      <c r="F328" s="255"/>
    </row>
    <row r="329" s="215" customFormat="1" spans="1:6">
      <c r="A329" s="252"/>
      <c r="B329" s="257" t="s">
        <v>27</v>
      </c>
      <c r="C329" s="258">
        <v>1.2</v>
      </c>
      <c r="D329" s="7">
        <v>38000</v>
      </c>
      <c r="E329" s="7">
        <v>46000</v>
      </c>
      <c r="F329" s="255"/>
    </row>
    <row r="330" s="215" customFormat="1" spans="1:6">
      <c r="A330" s="252"/>
      <c r="B330" s="257" t="s">
        <v>13</v>
      </c>
      <c r="C330" s="258">
        <v>0.3</v>
      </c>
      <c r="D330" s="7">
        <v>15000</v>
      </c>
      <c r="E330" s="7">
        <v>5000</v>
      </c>
      <c r="F330" s="255"/>
    </row>
    <row r="331" s="215" customFormat="1" spans="1:6">
      <c r="A331" s="252"/>
      <c r="B331" s="257" t="s">
        <v>34</v>
      </c>
      <c r="C331" s="258">
        <v>0.1</v>
      </c>
      <c r="D331" s="7">
        <v>80000</v>
      </c>
      <c r="E331" s="7">
        <f t="shared" si="32"/>
        <v>8000</v>
      </c>
      <c r="F331" s="255"/>
    </row>
    <row r="332" s="215" customFormat="1" spans="1:6">
      <c r="A332" s="252"/>
      <c r="B332" s="257" t="s">
        <v>20</v>
      </c>
      <c r="C332" s="258">
        <v>1</v>
      </c>
      <c r="D332" s="7">
        <v>15000</v>
      </c>
      <c r="E332" s="7">
        <f t="shared" si="32"/>
        <v>15000</v>
      </c>
      <c r="F332" s="255"/>
    </row>
    <row r="333" s="215" customFormat="1" spans="1:6">
      <c r="A333" s="252"/>
      <c r="B333" s="257" t="s">
        <v>8</v>
      </c>
      <c r="C333" s="258">
        <v>6</v>
      </c>
      <c r="D333" s="7">
        <v>10000</v>
      </c>
      <c r="E333" s="7">
        <f t="shared" si="32"/>
        <v>60000</v>
      </c>
      <c r="F333" s="255"/>
    </row>
    <row r="334" s="215" customFormat="1" spans="1:6">
      <c r="A334" s="252"/>
      <c r="B334" s="257" t="s">
        <v>12</v>
      </c>
      <c r="C334" s="258">
        <v>2</v>
      </c>
      <c r="D334" s="7">
        <v>38000</v>
      </c>
      <c r="E334" s="7">
        <f t="shared" si="32"/>
        <v>76000</v>
      </c>
      <c r="F334" s="255"/>
    </row>
    <row r="335" s="215" customFormat="1" spans="1:6">
      <c r="A335" s="252"/>
      <c r="B335" s="257" t="s">
        <v>10</v>
      </c>
      <c r="C335" s="258">
        <v>2</v>
      </c>
      <c r="D335" s="7">
        <v>48000</v>
      </c>
      <c r="E335" s="7">
        <f t="shared" si="32"/>
        <v>96000</v>
      </c>
      <c r="F335" s="255"/>
    </row>
    <row r="336" s="215" customFormat="1" spans="1:6">
      <c r="A336" s="252"/>
      <c r="B336" s="257" t="s">
        <v>19</v>
      </c>
      <c r="C336" s="258">
        <v>0.5</v>
      </c>
      <c r="D336" s="7">
        <v>100000</v>
      </c>
      <c r="E336" s="7">
        <f t="shared" si="32"/>
        <v>50000</v>
      </c>
      <c r="F336" s="255"/>
    </row>
    <row r="337" s="215" customFormat="1" spans="1:6">
      <c r="A337" s="252"/>
      <c r="B337" s="257" t="s">
        <v>16</v>
      </c>
      <c r="C337" s="258">
        <v>1</v>
      </c>
      <c r="D337" s="7">
        <v>40000</v>
      </c>
      <c r="E337" s="7">
        <f t="shared" si="32"/>
        <v>40000</v>
      </c>
      <c r="F337" s="255"/>
    </row>
    <row r="338" s="215" customFormat="1" spans="1:6">
      <c r="A338" s="252"/>
      <c r="B338" s="257" t="s">
        <v>36</v>
      </c>
      <c r="C338" s="258">
        <v>2</v>
      </c>
      <c r="D338" s="7">
        <v>35000</v>
      </c>
      <c r="E338" s="7">
        <f t="shared" si="32"/>
        <v>70000</v>
      </c>
      <c r="F338" s="255"/>
    </row>
    <row r="339" s="215" customFormat="1" spans="1:6">
      <c r="A339" s="256"/>
      <c r="B339" s="257" t="s">
        <v>15</v>
      </c>
      <c r="C339" s="258">
        <v>2</v>
      </c>
      <c r="D339" s="7">
        <v>24000</v>
      </c>
      <c r="E339" s="7">
        <f t="shared" si="32"/>
        <v>48000</v>
      </c>
      <c r="F339" s="231"/>
    </row>
    <row r="340" s="215" customFormat="1" ht="15.75" spans="1:6">
      <c r="A340" s="263"/>
      <c r="B340" s="257"/>
      <c r="C340" s="258"/>
      <c r="D340" s="7"/>
      <c r="E340" s="7"/>
      <c r="F340" s="228"/>
    </row>
    <row r="341" s="215" customFormat="1" ht="15.75" spans="1:6">
      <c r="A341" s="263"/>
      <c r="B341" s="257"/>
      <c r="C341" s="258"/>
      <c r="D341" s="7"/>
      <c r="E341" s="7"/>
      <c r="F341" s="228"/>
    </row>
    <row r="342" s="215" customFormat="1" ht="15.75" spans="1:6">
      <c r="A342" s="263"/>
      <c r="B342" s="257"/>
      <c r="C342" s="258"/>
      <c r="D342" s="7"/>
      <c r="E342" s="7"/>
      <c r="F342" s="228"/>
    </row>
    <row r="343" s="215" customFormat="1" ht="15.75" spans="1:6">
      <c r="A343" s="263"/>
      <c r="B343" s="257"/>
      <c r="C343" s="258"/>
      <c r="D343" s="7"/>
      <c r="E343" s="7"/>
      <c r="F343" s="228"/>
    </row>
    <row r="344" s="215" customFormat="1" ht="15.75" spans="1:6">
      <c r="A344" s="263"/>
      <c r="B344" s="257"/>
      <c r="C344" s="258"/>
      <c r="D344" s="7"/>
      <c r="E344" s="7"/>
      <c r="F344" s="228"/>
    </row>
    <row r="345" s="215" customFormat="1" ht="15.75" spans="1:6">
      <c r="A345" s="263"/>
      <c r="B345" s="257"/>
      <c r="C345" s="258"/>
      <c r="D345" s="7"/>
      <c r="E345" s="7"/>
      <c r="F345" s="228"/>
    </row>
    <row r="346" s="215" customFormat="1" ht="15.75" spans="1:6">
      <c r="A346" s="263"/>
      <c r="B346" s="257"/>
      <c r="C346" s="258"/>
      <c r="D346" s="7"/>
      <c r="E346" s="7"/>
      <c r="F346" s="228"/>
    </row>
    <row r="347" s="215" customFormat="1" spans="1:6">
      <c r="A347" s="249"/>
      <c r="B347" s="257"/>
      <c r="C347" s="258"/>
      <c r="D347" s="7"/>
      <c r="E347" s="7"/>
      <c r="F347" s="7"/>
    </row>
    <row r="348" s="215" customFormat="1" spans="1:6">
      <c r="A348" s="249"/>
      <c r="B348" s="257"/>
      <c r="C348" s="258"/>
      <c r="D348" s="7"/>
      <c r="E348" s="7"/>
      <c r="F348" s="7"/>
    </row>
    <row r="349" s="215" customFormat="1" spans="1:6">
      <c r="A349" s="249"/>
      <c r="B349" s="257"/>
      <c r="C349" s="258"/>
      <c r="D349" s="7"/>
      <c r="E349" s="7"/>
      <c r="F349" s="7"/>
    </row>
    <row r="350" s="215" customFormat="1" spans="1:6">
      <c r="A350" s="249"/>
      <c r="B350" s="257"/>
      <c r="C350" s="258"/>
      <c r="D350" s="7"/>
      <c r="E350" s="7"/>
      <c r="F350" s="7"/>
    </row>
    <row r="351" s="215" customFormat="1" spans="1:6">
      <c r="A351" s="249"/>
      <c r="B351" s="257"/>
      <c r="C351" s="258"/>
      <c r="D351" s="7"/>
      <c r="E351" s="7"/>
      <c r="F351" s="7"/>
    </row>
    <row r="352" s="215" customFormat="1" spans="1:6">
      <c r="A352" s="249"/>
      <c r="B352" s="257"/>
      <c r="C352" s="258"/>
      <c r="D352" s="7"/>
      <c r="E352" s="7"/>
      <c r="F352" s="7"/>
    </row>
    <row r="353" s="215" customFormat="1" spans="1:6">
      <c r="A353" s="249"/>
      <c r="B353" s="257"/>
      <c r="C353" s="258"/>
      <c r="D353" s="7"/>
      <c r="E353" s="7"/>
      <c r="F353" s="7"/>
    </row>
    <row r="354" s="215" customFormat="1" spans="1:6">
      <c r="A354" s="249"/>
      <c r="B354" s="257"/>
      <c r="C354" s="258"/>
      <c r="D354" s="7"/>
      <c r="E354" s="7"/>
      <c r="F354" s="7"/>
    </row>
    <row r="355" s="215" customFormat="1" spans="1:6">
      <c r="A355" s="249"/>
      <c r="B355" s="257"/>
      <c r="C355" s="258"/>
      <c r="D355" s="7"/>
      <c r="E355" s="7"/>
      <c r="F355" s="7"/>
    </row>
    <row r="356" s="215" customFormat="1" spans="1:6">
      <c r="A356" s="249"/>
      <c r="B356" s="257"/>
      <c r="C356" s="258"/>
      <c r="D356" s="7"/>
      <c r="E356" s="7"/>
      <c r="F356" s="7"/>
    </row>
    <row r="357" s="215" customFormat="1" spans="1:6">
      <c r="A357" s="249"/>
      <c r="B357" s="257"/>
      <c r="C357" s="258"/>
      <c r="D357" s="7"/>
      <c r="E357" s="7"/>
      <c r="F357" s="7"/>
    </row>
    <row r="358" s="215" customFormat="1" spans="1:6">
      <c r="A358" s="252"/>
      <c r="B358" s="259"/>
      <c r="C358" s="260"/>
      <c r="D358" s="231"/>
      <c r="E358" s="264"/>
      <c r="F358" s="255"/>
    </row>
    <row r="359" s="215" customFormat="1" spans="1:6">
      <c r="A359" s="252"/>
      <c r="B359" s="257"/>
      <c r="C359" s="258"/>
      <c r="D359" s="7"/>
      <c r="E359" s="265"/>
      <c r="F359" s="255"/>
    </row>
    <row r="360" s="215" customFormat="1" spans="1:6">
      <c r="A360" s="252"/>
      <c r="B360" s="257"/>
      <c r="C360" s="258"/>
      <c r="D360" s="7"/>
      <c r="E360" s="265"/>
      <c r="F360" s="255"/>
    </row>
    <row r="361" s="215" customFormat="1" spans="1:6">
      <c r="A361" s="252"/>
      <c r="B361" s="257"/>
      <c r="C361" s="258"/>
      <c r="D361" s="7"/>
      <c r="E361" s="265"/>
      <c r="F361" s="255"/>
    </row>
    <row r="362" s="215" customFormat="1" spans="1:6">
      <c r="A362" s="252"/>
      <c r="B362" s="257"/>
      <c r="C362" s="258"/>
      <c r="D362" s="7"/>
      <c r="E362" s="265"/>
      <c r="F362" s="255"/>
    </row>
    <row r="363" s="215" customFormat="1" spans="1:6">
      <c r="A363" s="252"/>
      <c r="B363" s="257"/>
      <c r="C363" s="258"/>
      <c r="D363" s="35"/>
      <c r="E363" s="265"/>
      <c r="F363" s="255"/>
    </row>
    <row r="364" s="215" customFormat="1" spans="1:6">
      <c r="A364" s="252"/>
      <c r="B364" s="257"/>
      <c r="C364" s="258"/>
      <c r="D364" s="35"/>
      <c r="E364" s="265"/>
      <c r="F364" s="255"/>
    </row>
    <row r="365" s="215" customFormat="1" spans="1:6">
      <c r="A365" s="252"/>
      <c r="B365" s="257"/>
      <c r="C365" s="258"/>
      <c r="D365" s="35"/>
      <c r="E365" s="265"/>
      <c r="F365" s="255"/>
    </row>
    <row r="366" s="215" customFormat="1" spans="1:6">
      <c r="A366" s="256"/>
      <c r="B366" s="257"/>
      <c r="C366" s="258"/>
      <c r="D366" s="35"/>
      <c r="E366" s="265"/>
      <c r="F366" s="231"/>
    </row>
    <row r="367" s="215" customFormat="1" spans="1:6">
      <c r="A367" s="261"/>
      <c r="B367" s="257"/>
      <c r="C367" s="258"/>
      <c r="D367" s="35"/>
      <c r="E367" s="265"/>
      <c r="F367" s="262"/>
    </row>
    <row r="368" s="215" customFormat="1" spans="1:6">
      <c r="A368" s="252"/>
      <c r="B368" s="257"/>
      <c r="C368" s="258"/>
      <c r="D368" s="35"/>
      <c r="E368" s="265"/>
      <c r="F368" s="255"/>
    </row>
    <row r="369" s="215" customFormat="1" spans="1:6">
      <c r="A369" s="252"/>
      <c r="B369" s="257"/>
      <c r="C369" s="258"/>
      <c r="D369" s="35"/>
      <c r="E369" s="265"/>
      <c r="F369" s="255"/>
    </row>
    <row r="370" s="215" customFormat="1" spans="1:6">
      <c r="A370" s="252"/>
      <c r="B370" s="257"/>
      <c r="C370" s="258"/>
      <c r="D370" s="35"/>
      <c r="E370" s="265"/>
      <c r="F370" s="255"/>
    </row>
    <row r="371" s="215" customFormat="1" spans="1:6">
      <c r="A371" s="252"/>
      <c r="B371" s="257"/>
      <c r="C371" s="258"/>
      <c r="D371" s="35"/>
      <c r="E371" s="265"/>
      <c r="F371" s="255"/>
    </row>
    <row r="372" s="215" customFormat="1" spans="1:6">
      <c r="A372" s="252"/>
      <c r="B372" s="257"/>
      <c r="C372" s="258"/>
      <c r="D372" s="35"/>
      <c r="E372" s="265"/>
      <c r="F372" s="255"/>
    </row>
    <row r="373" s="215" customFormat="1" spans="1:6">
      <c r="A373" s="252"/>
      <c r="B373" s="257"/>
      <c r="C373" s="258"/>
      <c r="D373" s="35"/>
      <c r="E373" s="265"/>
      <c r="F373" s="255"/>
    </row>
    <row r="374" s="215" customFormat="1" spans="1:6">
      <c r="A374" s="252"/>
      <c r="B374" s="257"/>
      <c r="C374" s="258"/>
      <c r="D374" s="35"/>
      <c r="E374" s="265"/>
      <c r="F374" s="255"/>
    </row>
    <row r="375" s="215" customFormat="1" spans="1:6">
      <c r="A375" s="252"/>
      <c r="B375" s="257"/>
      <c r="C375" s="258"/>
      <c r="D375" s="35"/>
      <c r="E375" s="265"/>
      <c r="F375" s="255"/>
    </row>
    <row r="376" s="215" customFormat="1" spans="1:6">
      <c r="A376" s="252"/>
      <c r="B376" s="257"/>
      <c r="C376" s="258"/>
      <c r="D376" s="35"/>
      <c r="E376" s="265"/>
      <c r="F376" s="255"/>
    </row>
    <row r="377" s="215" customFormat="1" spans="1:6">
      <c r="A377" s="256"/>
      <c r="B377" s="257"/>
      <c r="C377" s="258"/>
      <c r="D377" s="35"/>
      <c r="E377" s="265"/>
      <c r="F377" s="231"/>
    </row>
    <row r="378" s="215" customFormat="1" spans="1:7">
      <c r="A378" s="247"/>
      <c r="F378" s="228">
        <f>SUM(F2:F371)</f>
        <v>21722000</v>
      </c>
      <c r="G378" s="237"/>
    </row>
  </sheetData>
  <mergeCells count="68">
    <mergeCell ref="A2:A13"/>
    <mergeCell ref="A14:A23"/>
    <mergeCell ref="A24:A31"/>
    <mergeCell ref="A32:A43"/>
    <mergeCell ref="A44:A54"/>
    <mergeCell ref="A55:A65"/>
    <mergeCell ref="A66:A74"/>
    <mergeCell ref="A75:A86"/>
    <mergeCell ref="A87:A95"/>
    <mergeCell ref="A96:A108"/>
    <mergeCell ref="A109:A119"/>
    <mergeCell ref="A120:A129"/>
    <mergeCell ref="A130:A140"/>
    <mergeCell ref="A141:A154"/>
    <mergeCell ref="A155:A164"/>
    <mergeCell ref="A165:A174"/>
    <mergeCell ref="A175:A187"/>
    <mergeCell ref="A188:A199"/>
    <mergeCell ref="A200:A209"/>
    <mergeCell ref="A210:A222"/>
    <mergeCell ref="A223:A231"/>
    <mergeCell ref="A232:A237"/>
    <mergeCell ref="A238:A246"/>
    <mergeCell ref="A247:A263"/>
    <mergeCell ref="A265:A272"/>
    <mergeCell ref="A273:A278"/>
    <mergeCell ref="A279:A289"/>
    <mergeCell ref="A290:A303"/>
    <mergeCell ref="A304:A313"/>
    <mergeCell ref="A315:A326"/>
    <mergeCell ref="A327:A339"/>
    <mergeCell ref="A347:A357"/>
    <mergeCell ref="A358:A366"/>
    <mergeCell ref="A367:A377"/>
    <mergeCell ref="F2:F13"/>
    <mergeCell ref="F14:F23"/>
    <mergeCell ref="F24:F31"/>
    <mergeCell ref="F32:F43"/>
    <mergeCell ref="F44:F54"/>
    <mergeCell ref="F55:F65"/>
    <mergeCell ref="F66:F74"/>
    <mergeCell ref="F75:F86"/>
    <mergeCell ref="F87:F95"/>
    <mergeCell ref="F96:F108"/>
    <mergeCell ref="F109:F119"/>
    <mergeCell ref="F120:F129"/>
    <mergeCell ref="F130:F140"/>
    <mergeCell ref="F141:F154"/>
    <mergeCell ref="F155:F164"/>
    <mergeCell ref="F165:F174"/>
    <mergeCell ref="F175:F187"/>
    <mergeCell ref="F188:F199"/>
    <mergeCell ref="F200:F209"/>
    <mergeCell ref="F210:F222"/>
    <mergeCell ref="F223:F231"/>
    <mergeCell ref="F232:F237"/>
    <mergeCell ref="F238:F246"/>
    <mergeCell ref="F247:F263"/>
    <mergeCell ref="F265:F272"/>
    <mergeCell ref="F273:F278"/>
    <mergeCell ref="F279:F289"/>
    <mergeCell ref="F290:F303"/>
    <mergeCell ref="F304:F313"/>
    <mergeCell ref="F315:F326"/>
    <mergeCell ref="F327:F339"/>
    <mergeCell ref="F347:F357"/>
    <mergeCell ref="F358:F366"/>
    <mergeCell ref="F367:F377"/>
  </mergeCell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4"/>
  <sheetViews>
    <sheetView zoomScale="83" zoomScaleNormal="83" workbookViewId="0">
      <pane ySplit="1" topLeftCell="A8" activePane="bottomLeft" state="frozen"/>
      <selection/>
      <selection pane="bottomLeft" activeCell="E11" sqref="E11"/>
    </sheetView>
  </sheetViews>
  <sheetFormatPr defaultColWidth="9.14285714285714" defaultRowHeight="15" outlineLevelCol="6"/>
  <cols>
    <col min="1" max="1" width="12.2857142857143" customWidth="1"/>
    <col min="2" max="2" width="24.1428571428571" customWidth="1"/>
    <col min="3" max="3" width="18.7142857142857" customWidth="1"/>
    <col min="4" max="4" width="11.7142857142857" customWidth="1"/>
    <col min="5" max="5" width="46.5619047619048" customWidth="1"/>
    <col min="6" max="6" width="14.7904761904762" customWidth="1"/>
    <col min="7" max="7" width="15.1238095238095" customWidth="1"/>
  </cols>
  <sheetData>
    <row r="1" ht="16" customHeight="1" spans="1:7">
      <c r="A1" s="28" t="s">
        <v>0</v>
      </c>
      <c r="B1" s="29" t="s">
        <v>59</v>
      </c>
      <c r="C1" s="29" t="s">
        <v>60</v>
      </c>
      <c r="D1" s="29" t="s">
        <v>61</v>
      </c>
      <c r="E1" s="29" t="s">
        <v>62</v>
      </c>
      <c r="F1" s="29" t="s">
        <v>3</v>
      </c>
      <c r="G1" s="29" t="s">
        <v>5</v>
      </c>
    </row>
    <row r="2" ht="168" customHeight="1" spans="1:7">
      <c r="A2" s="19">
        <v>45946</v>
      </c>
      <c r="B2" s="108" t="s">
        <v>111</v>
      </c>
      <c r="C2" s="32" t="s">
        <v>112</v>
      </c>
      <c r="D2" s="21">
        <v>3</v>
      </c>
      <c r="E2" s="6"/>
      <c r="F2" s="16">
        <v>285000</v>
      </c>
      <c r="G2" s="16">
        <f>SUM(D2*F2)</f>
        <v>855000</v>
      </c>
    </row>
    <row r="3" ht="23.5" customHeight="1" spans="1:7">
      <c r="A3" s="109" t="s">
        <v>66</v>
      </c>
      <c r="B3" s="110"/>
      <c r="C3" s="111"/>
      <c r="D3" s="21">
        <v>3</v>
      </c>
      <c r="E3" s="6"/>
      <c r="F3" s="112"/>
      <c r="G3" s="35"/>
    </row>
    <row r="4" ht="23.5" customHeight="1" spans="1:7">
      <c r="A4" s="109" t="s">
        <v>5</v>
      </c>
      <c r="B4" s="110"/>
      <c r="C4" s="111"/>
      <c r="D4" s="32"/>
      <c r="E4" s="113">
        <f>SUM(G2:G3)</f>
        <v>855000</v>
      </c>
      <c r="F4" s="114"/>
      <c r="G4" s="115"/>
    </row>
    <row r="5" ht="168" customHeight="1" spans="1:7">
      <c r="A5" s="19">
        <v>45950</v>
      </c>
      <c r="B5" s="108" t="s">
        <v>113</v>
      </c>
      <c r="C5" s="32" t="s">
        <v>114</v>
      </c>
      <c r="D5" s="21">
        <v>3</v>
      </c>
      <c r="E5" s="6"/>
      <c r="F5" s="16">
        <v>475000</v>
      </c>
      <c r="G5" s="16">
        <f>SUM(D5*F5)</f>
        <v>1425000</v>
      </c>
    </row>
    <row r="6" ht="23.5" customHeight="1" spans="1:7">
      <c r="A6" s="116" t="s">
        <v>66</v>
      </c>
      <c r="B6" s="117"/>
      <c r="C6" s="118"/>
      <c r="D6" s="119">
        <v>3</v>
      </c>
      <c r="E6" s="7"/>
      <c r="F6" s="7"/>
      <c r="G6" s="7"/>
    </row>
    <row r="7" ht="23.5" customHeight="1" spans="1:7">
      <c r="A7" s="116" t="s">
        <v>5</v>
      </c>
      <c r="B7" s="117"/>
      <c r="C7" s="118"/>
      <c r="D7" s="119"/>
      <c r="E7" s="120">
        <f>SUM(G5:G6)</f>
        <v>1425000</v>
      </c>
      <c r="F7" s="120"/>
      <c r="G7" s="120"/>
    </row>
    <row r="8" ht="168" customHeight="1" spans="1:7">
      <c r="A8" s="19"/>
      <c r="B8" s="108"/>
      <c r="C8" s="32"/>
      <c r="D8" s="21"/>
      <c r="E8" s="6"/>
      <c r="F8" s="16"/>
      <c r="G8" s="16"/>
    </row>
    <row r="9" ht="23.5" customHeight="1" spans="1:7">
      <c r="A9" s="116"/>
      <c r="B9" s="117"/>
      <c r="C9" s="118"/>
      <c r="D9" s="119"/>
      <c r="E9" s="7"/>
      <c r="F9" s="7"/>
      <c r="G9" s="7"/>
    </row>
    <row r="10" ht="23.5" customHeight="1" spans="1:7">
      <c r="A10" s="116"/>
      <c r="B10" s="117"/>
      <c r="C10" s="118"/>
      <c r="D10" s="119"/>
      <c r="E10" s="120"/>
      <c r="F10" s="120"/>
      <c r="G10" s="120"/>
    </row>
    <row r="11" ht="168" customHeight="1" spans="1:7">
      <c r="A11" s="19"/>
      <c r="B11" s="108"/>
      <c r="C11" s="32"/>
      <c r="D11" s="21"/>
      <c r="E11" s="6"/>
      <c r="F11" s="16"/>
      <c r="G11" s="16"/>
    </row>
    <row r="12" ht="23.5" customHeight="1" spans="1:7">
      <c r="A12" s="116"/>
      <c r="B12" s="117"/>
      <c r="C12" s="118"/>
      <c r="D12" s="119"/>
      <c r="E12" s="7"/>
      <c r="F12" s="7"/>
      <c r="G12" s="35"/>
    </row>
    <row r="13" ht="23.5" customHeight="1" spans="1:7">
      <c r="A13" s="116"/>
      <c r="B13" s="117"/>
      <c r="C13" s="118"/>
      <c r="D13" s="119"/>
      <c r="E13" s="120"/>
      <c r="F13" s="120"/>
      <c r="G13" s="120"/>
    </row>
    <row r="14" ht="24" customHeight="1" spans="1:7">
      <c r="A14" s="79" t="s">
        <v>107</v>
      </c>
      <c r="B14" s="80"/>
      <c r="C14" s="80"/>
      <c r="D14" s="81"/>
      <c r="E14" s="121">
        <f>SUM(E4+E7)</f>
        <v>2280000</v>
      </c>
      <c r="F14" s="83"/>
      <c r="G14" s="84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7"/>
  <sheetViews>
    <sheetView zoomScale="89" zoomScaleNormal="89" workbookViewId="0">
      <pane ySplit="1" topLeftCell="A14" activePane="bottomLeft" state="frozen"/>
      <selection/>
      <selection pane="bottomLeft" activeCell="E14" sqref="E14"/>
    </sheetView>
  </sheetViews>
  <sheetFormatPr defaultColWidth="9.14285714285714" defaultRowHeight="15" outlineLevelCol="7"/>
  <cols>
    <col min="1" max="1" width="13.4" customWidth="1"/>
    <col min="2" max="2" width="25.7142857142857" customWidth="1"/>
    <col min="3" max="3" width="18.5714285714286" customWidth="1"/>
    <col min="4" max="4" width="13.6380952380952" customWidth="1"/>
    <col min="5" max="5" width="45.5047619047619" customWidth="1"/>
    <col min="6" max="6" width="19.7333333333333" customWidth="1"/>
    <col min="7" max="7" width="17.9619047619048" customWidth="1"/>
  </cols>
  <sheetData>
    <row r="1" ht="16" customHeight="1" spans="1:8">
      <c r="A1" s="28" t="s">
        <v>0</v>
      </c>
      <c r="B1" s="29" t="s">
        <v>59</v>
      </c>
      <c r="C1" s="29" t="s">
        <v>60</v>
      </c>
      <c r="D1" s="29" t="s">
        <v>61</v>
      </c>
      <c r="E1" s="29" t="s">
        <v>62</v>
      </c>
      <c r="F1" s="29" t="s">
        <v>3</v>
      </c>
      <c r="G1" s="29" t="s">
        <v>5</v>
      </c>
      <c r="H1" s="29" t="s">
        <v>115</v>
      </c>
    </row>
    <row r="2" ht="168" customHeight="1" spans="1:8">
      <c r="A2" s="19">
        <v>45932</v>
      </c>
      <c r="B2" s="85" t="s">
        <v>116</v>
      </c>
      <c r="C2" s="62" t="s">
        <v>117</v>
      </c>
      <c r="D2" s="6">
        <v>24</v>
      </c>
      <c r="E2" s="6"/>
      <c r="F2" s="16">
        <v>44670</v>
      </c>
      <c r="G2" s="16">
        <f>SUM(D2*F2)</f>
        <v>1072080</v>
      </c>
      <c r="H2" s="6"/>
    </row>
    <row r="3" ht="23.25" spans="1:8">
      <c r="A3" s="91" t="s">
        <v>66</v>
      </c>
      <c r="B3" s="92"/>
      <c r="C3" s="93"/>
      <c r="D3" s="94">
        <f>SUM(D2)</f>
        <v>24</v>
      </c>
      <c r="E3" s="95"/>
      <c r="F3" s="74" t="s">
        <v>109</v>
      </c>
      <c r="G3" s="96">
        <v>117929</v>
      </c>
      <c r="H3" s="97"/>
    </row>
    <row r="4" ht="23.25" spans="1:8">
      <c r="A4" s="23" t="s">
        <v>5</v>
      </c>
      <c r="B4" s="25"/>
      <c r="C4" s="24"/>
      <c r="D4" s="98"/>
      <c r="E4" s="99">
        <f>SUM(G2:G3)</f>
        <v>1190009</v>
      </c>
      <c r="F4" s="99"/>
      <c r="G4" s="99"/>
      <c r="H4" s="99"/>
    </row>
    <row r="5" ht="168" customHeight="1" spans="1:8">
      <c r="A5" s="46">
        <v>45940</v>
      </c>
      <c r="B5" s="100" t="s">
        <v>118</v>
      </c>
      <c r="C5" s="100" t="s">
        <v>117</v>
      </c>
      <c r="D5" s="101">
        <v>24</v>
      </c>
      <c r="E5" s="102"/>
      <c r="F5" s="16">
        <v>44670</v>
      </c>
      <c r="G5" s="16">
        <f>SUM(D5*F5)</f>
        <v>1072080</v>
      </c>
      <c r="H5" s="103"/>
    </row>
    <row r="6" ht="23.25" spans="1:8">
      <c r="A6" s="91" t="s">
        <v>66</v>
      </c>
      <c r="B6" s="92"/>
      <c r="C6" s="93"/>
      <c r="D6" s="98">
        <f>SUM(D5)</f>
        <v>24</v>
      </c>
      <c r="E6" s="73"/>
      <c r="F6" s="74" t="s">
        <v>109</v>
      </c>
      <c r="G6" s="96">
        <v>117929</v>
      </c>
      <c r="H6" s="97"/>
    </row>
    <row r="7" ht="23.25" spans="1:8">
      <c r="A7" s="23" t="s">
        <v>5</v>
      </c>
      <c r="B7" s="25"/>
      <c r="C7" s="24"/>
      <c r="D7" s="98"/>
      <c r="E7" s="73">
        <f>SUM(G5:G6)</f>
        <v>1190009</v>
      </c>
      <c r="F7" s="73"/>
      <c r="G7" s="73"/>
      <c r="H7" s="73"/>
    </row>
    <row r="8" ht="168" customHeight="1" spans="1:8">
      <c r="A8" s="46">
        <v>45943</v>
      </c>
      <c r="B8" s="100" t="s">
        <v>119</v>
      </c>
      <c r="C8" s="100" t="s">
        <v>117</v>
      </c>
      <c r="D8" s="101">
        <v>24</v>
      </c>
      <c r="E8" s="102"/>
      <c r="F8" s="16">
        <v>44670</v>
      </c>
      <c r="G8" s="16">
        <f>SUM(D8*F8)</f>
        <v>1072080</v>
      </c>
      <c r="H8" s="103"/>
    </row>
    <row r="9" ht="23.25" spans="1:8">
      <c r="A9" s="91" t="s">
        <v>66</v>
      </c>
      <c r="B9" s="92"/>
      <c r="C9" s="93"/>
      <c r="D9" s="98"/>
      <c r="E9" s="73"/>
      <c r="F9" s="74" t="s">
        <v>109</v>
      </c>
      <c r="G9" s="96">
        <v>117929</v>
      </c>
      <c r="H9" s="97"/>
    </row>
    <row r="10" ht="23.25" spans="1:8">
      <c r="A10" s="23" t="s">
        <v>5</v>
      </c>
      <c r="B10" s="25"/>
      <c r="C10" s="24"/>
      <c r="D10" s="98"/>
      <c r="E10" s="73">
        <f>SUM(G8:G9)</f>
        <v>1190009</v>
      </c>
      <c r="F10" s="73"/>
      <c r="G10" s="73"/>
      <c r="H10" s="73"/>
    </row>
    <row r="11" ht="168" customHeight="1" spans="1:8">
      <c r="A11" s="104">
        <v>45958</v>
      </c>
      <c r="B11" s="100" t="s">
        <v>120</v>
      </c>
      <c r="C11" s="100" t="s">
        <v>117</v>
      </c>
      <c r="D11" s="101">
        <v>24</v>
      </c>
      <c r="E11" s="102"/>
      <c r="F11" s="16">
        <v>44670</v>
      </c>
      <c r="G11" s="16">
        <f>SUM(D11*F11)</f>
        <v>1072080</v>
      </c>
      <c r="H11" s="103"/>
    </row>
    <row r="12" ht="23.25" spans="1:8">
      <c r="A12" s="91" t="s">
        <v>66</v>
      </c>
      <c r="B12" s="92"/>
      <c r="C12" s="93"/>
      <c r="D12" s="98"/>
      <c r="E12" s="73"/>
      <c r="F12" s="74" t="s">
        <v>109</v>
      </c>
      <c r="G12" s="96">
        <v>117929</v>
      </c>
      <c r="H12" s="97"/>
    </row>
    <row r="13" ht="23.25" spans="1:8">
      <c r="A13" s="23" t="s">
        <v>5</v>
      </c>
      <c r="B13" s="25"/>
      <c r="C13" s="24"/>
      <c r="D13" s="98"/>
      <c r="E13" s="73">
        <f>SUM(G11:G12)</f>
        <v>1190009</v>
      </c>
      <c r="F13" s="73"/>
      <c r="G13" s="73"/>
      <c r="H13" s="73"/>
    </row>
    <row r="14" ht="168" customHeight="1" spans="1:8">
      <c r="A14" s="104"/>
      <c r="B14" s="100"/>
      <c r="C14" s="100"/>
      <c r="D14" s="101"/>
      <c r="E14" s="102"/>
      <c r="F14" s="16"/>
      <c r="G14" s="16"/>
      <c r="H14" s="103"/>
    </row>
    <row r="15" ht="23.25" spans="1:8">
      <c r="A15" s="91" t="s">
        <v>66</v>
      </c>
      <c r="B15" s="92"/>
      <c r="C15" s="93"/>
      <c r="D15" s="98"/>
      <c r="E15" s="73"/>
      <c r="F15" s="74" t="s">
        <v>109</v>
      </c>
      <c r="G15" s="96">
        <v>117929</v>
      </c>
      <c r="H15" s="97"/>
    </row>
    <row r="16" ht="23.25" spans="1:8">
      <c r="A16" s="23" t="s">
        <v>5</v>
      </c>
      <c r="B16" s="25"/>
      <c r="C16" s="24"/>
      <c r="D16" s="98"/>
      <c r="E16" s="73">
        <f>SUM(G14:G15)</f>
        <v>117929</v>
      </c>
      <c r="F16" s="73"/>
      <c r="G16" s="73"/>
      <c r="H16" s="73"/>
    </row>
    <row r="17" ht="26" customHeight="1" spans="1:8">
      <c r="A17" s="79" t="s">
        <v>107</v>
      </c>
      <c r="B17" s="80"/>
      <c r="C17" s="80"/>
      <c r="D17" s="81"/>
      <c r="E17" s="105">
        <f>E4+E7+E10+E16</f>
        <v>3687956</v>
      </c>
      <c r="F17" s="106"/>
      <c r="G17" s="106"/>
      <c r="H17" s="107"/>
    </row>
  </sheetData>
  <mergeCells count="17">
    <mergeCell ref="A3:C3"/>
    <mergeCell ref="A4:C4"/>
    <mergeCell ref="E4:H4"/>
    <mergeCell ref="A6:C6"/>
    <mergeCell ref="A7:C7"/>
    <mergeCell ref="E7:H7"/>
    <mergeCell ref="A9:C9"/>
    <mergeCell ref="A10:C10"/>
    <mergeCell ref="E10:H10"/>
    <mergeCell ref="A12:C12"/>
    <mergeCell ref="A13:C13"/>
    <mergeCell ref="E13:H13"/>
    <mergeCell ref="A15:C15"/>
    <mergeCell ref="A16:C16"/>
    <mergeCell ref="E16:H16"/>
    <mergeCell ref="A17:D17"/>
    <mergeCell ref="E17:H17"/>
  </mergeCells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4"/>
  <sheetViews>
    <sheetView zoomScale="97" zoomScaleNormal="97" topLeftCell="A2" workbookViewId="0">
      <selection activeCell="A2" sqref="$A1:$XFD1048576"/>
    </sheetView>
  </sheetViews>
  <sheetFormatPr defaultColWidth="9.14285714285714" defaultRowHeight="15" outlineLevelRow="3" outlineLevelCol="6"/>
  <cols>
    <col min="1" max="1" width="13.4" customWidth="1"/>
    <col min="2" max="2" width="11.1619047619048" customWidth="1"/>
    <col min="3" max="3" width="18.5714285714286" customWidth="1"/>
    <col min="4" max="4" width="11.6285714285714" customWidth="1"/>
    <col min="5" max="5" width="15.752380952381" customWidth="1"/>
    <col min="6" max="6" width="45.5047619047619" customWidth="1"/>
    <col min="7" max="7" width="17.9619047619048" customWidth="1"/>
  </cols>
  <sheetData>
    <row r="1" ht="16" customHeight="1" spans="1:7">
      <c r="A1" s="28" t="s">
        <v>0</v>
      </c>
      <c r="B1" s="29" t="s">
        <v>59</v>
      </c>
      <c r="C1" s="29" t="s">
        <v>60</v>
      </c>
      <c r="D1" s="29" t="s">
        <v>64</v>
      </c>
      <c r="E1" s="29" t="s">
        <v>3</v>
      </c>
      <c r="F1" s="29" t="s">
        <v>62</v>
      </c>
      <c r="G1" s="29" t="s">
        <v>5</v>
      </c>
    </row>
    <row r="2" ht="168" customHeight="1" spans="1:7">
      <c r="A2" s="19">
        <v>45938</v>
      </c>
      <c r="B2" s="85" t="s">
        <v>121</v>
      </c>
      <c r="C2" s="7" t="s">
        <v>122</v>
      </c>
      <c r="D2" s="22">
        <v>10</v>
      </c>
      <c r="E2" s="16">
        <v>280000</v>
      </c>
      <c r="F2" s="6"/>
      <c r="G2" s="16">
        <f>SUM(D2*E2)</f>
        <v>2800000</v>
      </c>
    </row>
    <row r="3" ht="168" customHeight="1" spans="1:7">
      <c r="A3" s="19">
        <v>45949</v>
      </c>
      <c r="B3" s="85" t="s">
        <v>123</v>
      </c>
      <c r="C3" s="7" t="s">
        <v>122</v>
      </c>
      <c r="D3" s="22">
        <v>10</v>
      </c>
      <c r="E3" s="16">
        <v>280000</v>
      </c>
      <c r="F3" s="6"/>
      <c r="G3" s="16">
        <f>SUM(D3*E3)</f>
        <v>2800000</v>
      </c>
    </row>
    <row r="4" ht="23" customHeight="1" spans="1:7">
      <c r="A4" s="86" t="s">
        <v>124</v>
      </c>
      <c r="B4" s="87"/>
      <c r="C4" s="88"/>
      <c r="D4" s="89"/>
      <c r="E4" s="89"/>
      <c r="F4" s="90">
        <f>SUM(G2:G3)</f>
        <v>5600000</v>
      </c>
      <c r="G4" s="90"/>
    </row>
  </sheetData>
  <mergeCells count="2">
    <mergeCell ref="A4:C4"/>
    <mergeCell ref="F4:G4"/>
  </mergeCells>
  <pageMargins left="0.75" right="0.75" top="1" bottom="1" header="0.5" footer="0.5"/>
  <pageSetup paperSize="1" orientation="portrait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8"/>
  <sheetViews>
    <sheetView zoomScale="89" zoomScaleNormal="89" topLeftCell="A2" workbookViewId="0">
      <selection activeCell="D5" sqref="D5"/>
    </sheetView>
  </sheetViews>
  <sheetFormatPr defaultColWidth="9.14285714285714" defaultRowHeight="15" outlineLevelRow="7" outlineLevelCol="6"/>
  <cols>
    <col min="1" max="1" width="13.4" customWidth="1"/>
    <col min="2" max="2" width="18.1333333333333" customWidth="1"/>
    <col min="3" max="4" width="18.5714285714286" customWidth="1"/>
    <col min="5" max="5" width="45.5047619047619" customWidth="1"/>
    <col min="6" max="7" width="17.9619047619048" customWidth="1"/>
  </cols>
  <sheetData>
    <row r="1" ht="16" customHeight="1" spans="1:7">
      <c r="A1" s="28" t="s">
        <v>0</v>
      </c>
      <c r="B1" s="29" t="s">
        <v>59</v>
      </c>
      <c r="C1" s="29" t="s">
        <v>60</v>
      </c>
      <c r="D1" s="29" t="s">
        <v>64</v>
      </c>
      <c r="E1" s="29" t="s">
        <v>62</v>
      </c>
      <c r="F1" s="29" t="s">
        <v>3</v>
      </c>
      <c r="G1" s="29" t="s">
        <v>5</v>
      </c>
    </row>
    <row r="2" ht="168" customHeight="1" spans="1:7">
      <c r="A2" s="69">
        <v>45937</v>
      </c>
      <c r="B2" s="70" t="s">
        <v>125</v>
      </c>
      <c r="C2" s="20" t="s">
        <v>126</v>
      </c>
      <c r="D2" s="21">
        <v>3</v>
      </c>
      <c r="E2" s="6"/>
      <c r="F2" s="71">
        <v>275000</v>
      </c>
      <c r="G2" s="16">
        <f>SUM(D2*F2)</f>
        <v>825000</v>
      </c>
    </row>
    <row r="3" ht="23.25" spans="1:7">
      <c r="A3" s="23" t="s">
        <v>82</v>
      </c>
      <c r="B3" s="25"/>
      <c r="C3" s="24"/>
      <c r="D3" s="72">
        <f>SUM(D2)</f>
        <v>3</v>
      </c>
      <c r="E3" s="73"/>
      <c r="F3" s="73" t="s">
        <v>109</v>
      </c>
      <c r="G3" s="74">
        <v>90750</v>
      </c>
    </row>
    <row r="4" ht="23.25" spans="1:7">
      <c r="A4" s="23" t="s">
        <v>5</v>
      </c>
      <c r="B4" s="25"/>
      <c r="C4" s="25"/>
      <c r="D4" s="25"/>
      <c r="E4" s="75">
        <f>SUM(G2:G3)</f>
        <v>915750</v>
      </c>
      <c r="F4" s="76"/>
      <c r="G4" s="77"/>
    </row>
    <row r="5" ht="168" customHeight="1" spans="1:7">
      <c r="A5" s="69"/>
      <c r="B5" s="70"/>
      <c r="C5" s="20"/>
      <c r="D5" s="21"/>
      <c r="E5" s="6"/>
      <c r="F5" s="71"/>
      <c r="G5" s="16"/>
    </row>
    <row r="6" ht="23.25" spans="1:7">
      <c r="A6" s="23"/>
      <c r="B6" s="25"/>
      <c r="C6" s="24"/>
      <c r="D6" s="78"/>
      <c r="E6" s="73"/>
      <c r="F6" s="73"/>
      <c r="G6" s="74"/>
    </row>
    <row r="7" ht="23.25" spans="1:7">
      <c r="A7" s="23" t="s">
        <v>5</v>
      </c>
      <c r="B7" s="25"/>
      <c r="C7" s="25"/>
      <c r="D7" s="25"/>
      <c r="E7" s="75">
        <f>SUM(G5:G6)</f>
        <v>0</v>
      </c>
      <c r="F7" s="76"/>
      <c r="G7" s="77"/>
    </row>
    <row r="8" ht="26" customHeight="1" spans="1:7">
      <c r="A8" s="79" t="s">
        <v>107</v>
      </c>
      <c r="B8" s="80"/>
      <c r="C8" s="80"/>
      <c r="D8" s="81"/>
      <c r="E8" s="82">
        <f>E4+E7</f>
        <v>915750</v>
      </c>
      <c r="F8" s="83"/>
      <c r="G8" s="84"/>
    </row>
  </sheetData>
  <mergeCells count="8">
    <mergeCell ref="A3:C3"/>
    <mergeCell ref="A4:D4"/>
    <mergeCell ref="E4:G4"/>
    <mergeCell ref="A6:C6"/>
    <mergeCell ref="A7:D7"/>
    <mergeCell ref="E7:G7"/>
    <mergeCell ref="A8:D8"/>
    <mergeCell ref="E8:G8"/>
  </mergeCells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3"/>
  <sheetViews>
    <sheetView zoomScale="89" zoomScaleNormal="89" workbookViewId="0">
      <selection activeCell="D4" sqref="D4"/>
    </sheetView>
  </sheetViews>
  <sheetFormatPr defaultColWidth="9.14285714285714" defaultRowHeight="15" outlineLevelCol="5"/>
  <cols>
    <col min="1" max="1" width="12.4380952380952" style="10" customWidth="1"/>
    <col min="2" max="2" width="17.3333333333333" customWidth="1"/>
    <col min="3" max="3" width="23.0190476190476" customWidth="1"/>
    <col min="4" max="4" width="59.9619047619048" customWidth="1"/>
    <col min="5" max="5" width="29.0666666666667" customWidth="1"/>
    <col min="6" max="6" width="12.9238095238095" customWidth="1"/>
  </cols>
  <sheetData>
    <row r="1" ht="16" customHeight="1" spans="1:6">
      <c r="A1" s="11" t="s">
        <v>0</v>
      </c>
      <c r="B1" s="12" t="s">
        <v>59</v>
      </c>
      <c r="C1" s="12" t="s">
        <v>60</v>
      </c>
      <c r="D1" s="12" t="s">
        <v>62</v>
      </c>
      <c r="E1" s="12" t="s">
        <v>5</v>
      </c>
      <c r="F1" s="12" t="s">
        <v>115</v>
      </c>
    </row>
    <row r="2" ht="321" customHeight="1" spans="1:6">
      <c r="A2" s="60"/>
      <c r="B2" s="61"/>
      <c r="C2" s="62"/>
      <c r="D2" s="6"/>
      <c r="E2" s="16"/>
      <c r="F2" s="6"/>
    </row>
    <row r="3" ht="34" customHeight="1" spans="1:6">
      <c r="A3" s="63" t="s">
        <v>5</v>
      </c>
      <c r="B3" s="64"/>
      <c r="C3" s="65"/>
      <c r="D3" s="66">
        <f>SUM(E2:E2)</f>
        <v>0</v>
      </c>
      <c r="E3" s="67"/>
      <c r="F3" s="68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2">
    <mergeCell ref="A3:C3"/>
    <mergeCell ref="D3:E3"/>
  </mergeCells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2"/>
  <sheetViews>
    <sheetView zoomScale="90" zoomScaleNormal="90" workbookViewId="0">
      <selection activeCell="A2" sqref="A2:G11"/>
    </sheetView>
  </sheetViews>
  <sheetFormatPr defaultColWidth="9.14285714285714" defaultRowHeight="15" outlineLevelCol="6"/>
  <cols>
    <col min="1" max="1" width="13.4" customWidth="1"/>
    <col min="2" max="2" width="11.1619047619048" customWidth="1"/>
    <col min="3" max="3" width="18.5714285714286" customWidth="1"/>
    <col min="4" max="4" width="15.8761904761905" customWidth="1"/>
    <col min="5" max="5" width="45.5047619047619" customWidth="1"/>
    <col min="6" max="7" width="17.9619047619048" customWidth="1"/>
  </cols>
  <sheetData>
    <row r="1" ht="16" customHeight="1" spans="1:7">
      <c r="A1" s="28" t="s">
        <v>0</v>
      </c>
      <c r="B1" s="29" t="s">
        <v>59</v>
      </c>
      <c r="C1" s="29" t="s">
        <v>60</v>
      </c>
      <c r="D1" s="29" t="s">
        <v>64</v>
      </c>
      <c r="E1" s="29" t="s">
        <v>62</v>
      </c>
      <c r="F1" s="29" t="s">
        <v>3</v>
      </c>
      <c r="G1" s="29" t="s">
        <v>5</v>
      </c>
    </row>
    <row r="2" ht="42" customHeight="1" spans="1:7">
      <c r="A2" s="30"/>
      <c r="B2" s="31"/>
      <c r="C2" s="32"/>
      <c r="D2" s="33"/>
      <c r="E2" s="34"/>
      <c r="F2" s="35"/>
      <c r="G2" s="35"/>
    </row>
    <row r="3" ht="42" customHeight="1" spans="1:7">
      <c r="A3" s="36"/>
      <c r="B3" s="37"/>
      <c r="C3" s="32"/>
      <c r="D3" s="33"/>
      <c r="E3" s="38"/>
      <c r="F3" s="35"/>
      <c r="G3" s="35"/>
    </row>
    <row r="4" ht="42" customHeight="1" spans="1:7">
      <c r="A4" s="36"/>
      <c r="B4" s="37"/>
      <c r="C4" s="32"/>
      <c r="D4" s="33"/>
      <c r="E4" s="38"/>
      <c r="F4" s="35"/>
      <c r="G4" s="35"/>
    </row>
    <row r="5" ht="42" customHeight="1" spans="1:7">
      <c r="A5" s="36"/>
      <c r="B5" s="37"/>
      <c r="C5" s="39"/>
      <c r="D5" s="33"/>
      <c r="E5" s="40"/>
      <c r="F5" s="35"/>
      <c r="G5" s="35"/>
    </row>
    <row r="6" ht="19" customHeight="1" spans="1:7">
      <c r="A6" s="41"/>
      <c r="B6" s="41"/>
      <c r="C6" s="41"/>
      <c r="D6" s="42"/>
      <c r="E6" s="22"/>
      <c r="F6" s="43"/>
      <c r="G6" s="43"/>
    </row>
    <row r="7" ht="19" customHeight="1" spans="1:7">
      <c r="A7" s="44"/>
      <c r="B7" s="44"/>
      <c r="C7" s="44"/>
      <c r="D7" s="42"/>
      <c r="E7" s="22"/>
      <c r="F7" s="43"/>
      <c r="G7" s="45"/>
    </row>
    <row r="8" ht="84" customHeight="1" spans="1:7">
      <c r="A8" s="46"/>
      <c r="B8" s="47"/>
      <c r="C8" s="39"/>
      <c r="D8" s="33"/>
      <c r="E8" s="38"/>
      <c r="F8" s="35"/>
      <c r="G8" s="48"/>
    </row>
    <row r="9" ht="84" customHeight="1" spans="1:7">
      <c r="A9" s="46"/>
      <c r="B9" s="47"/>
      <c r="C9" s="49"/>
      <c r="D9" s="33"/>
      <c r="E9" s="40"/>
      <c r="F9" s="35"/>
      <c r="G9" s="50"/>
    </row>
    <row r="10" ht="19" customHeight="1" spans="1:7">
      <c r="A10" s="41"/>
      <c r="B10" s="41"/>
      <c r="C10" s="41"/>
      <c r="D10" s="42"/>
      <c r="E10" s="40"/>
      <c r="F10" s="43"/>
      <c r="G10" s="43"/>
    </row>
    <row r="11" ht="19" customHeight="1" spans="1:7">
      <c r="A11" s="44"/>
      <c r="B11" s="44"/>
      <c r="C11" s="44"/>
      <c r="D11" s="25"/>
      <c r="E11" s="51"/>
      <c r="F11" s="52"/>
      <c r="G11" s="53"/>
    </row>
    <row r="12" ht="27" customHeight="1" spans="1:7">
      <c r="A12" s="54" t="s">
        <v>107</v>
      </c>
      <c r="B12" s="55"/>
      <c r="C12" s="55"/>
      <c r="D12" s="56"/>
      <c r="E12" s="57">
        <f>SUM(G7+G11)</f>
        <v>0</v>
      </c>
      <c r="F12" s="58"/>
      <c r="G12" s="59"/>
    </row>
  </sheetData>
  <mergeCells count="14">
    <mergeCell ref="A6:C6"/>
    <mergeCell ref="A7:C7"/>
    <mergeCell ref="A10:C10"/>
    <mergeCell ref="A11:C11"/>
    <mergeCell ref="A12:D12"/>
    <mergeCell ref="E12:G12"/>
    <mergeCell ref="A2:A5"/>
    <mergeCell ref="A8:A9"/>
    <mergeCell ref="B2:B5"/>
    <mergeCell ref="B8:B9"/>
    <mergeCell ref="E2:E5"/>
    <mergeCell ref="E8:E9"/>
    <mergeCell ref="G2:G5"/>
    <mergeCell ref="G8:G9"/>
  </mergeCells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85" zoomScaleNormal="85" workbookViewId="0">
      <pane ySplit="1" topLeftCell="A2" activePane="bottomLeft" state="frozen"/>
      <selection/>
      <selection pane="bottomLeft" activeCell="G2" sqref="G2"/>
    </sheetView>
  </sheetViews>
  <sheetFormatPr defaultColWidth="9.14285714285714" defaultRowHeight="15" outlineLevelRow="2" outlineLevelCol="6"/>
  <cols>
    <col min="1" max="1" width="13.4" customWidth="1"/>
    <col min="2" max="2" width="21.0095238095238" customWidth="1"/>
    <col min="3" max="3" width="16.5809523809524" customWidth="1"/>
    <col min="4" max="4" width="45.5047619047619" customWidth="1"/>
    <col min="5" max="6" width="17.9619047619048" customWidth="1"/>
    <col min="7" max="7" width="11.247619047619" customWidth="1"/>
  </cols>
  <sheetData>
    <row r="1" ht="16" customHeight="1" spans="1:7">
      <c r="A1" s="11" t="s">
        <v>0</v>
      </c>
      <c r="B1" s="12" t="s">
        <v>60</v>
      </c>
      <c r="C1" s="12" t="s">
        <v>64</v>
      </c>
      <c r="D1" s="12" t="s">
        <v>62</v>
      </c>
      <c r="E1" s="12" t="s">
        <v>3</v>
      </c>
      <c r="F1" s="12" t="s">
        <v>5</v>
      </c>
      <c r="G1" s="12" t="s">
        <v>115</v>
      </c>
    </row>
    <row r="2" ht="322" customHeight="1" spans="1:7">
      <c r="A2" s="19">
        <v>45950</v>
      </c>
      <c r="B2" s="20" t="s">
        <v>127</v>
      </c>
      <c r="C2" s="21">
        <v>6</v>
      </c>
      <c r="D2" s="6"/>
      <c r="E2" s="16">
        <v>50000</v>
      </c>
      <c r="F2" s="16">
        <f>C2*E2</f>
        <v>300000</v>
      </c>
      <c r="G2" s="22" t="s">
        <v>128</v>
      </c>
    </row>
    <row r="3" ht="23.25" spans="1:7">
      <c r="A3" s="23" t="s">
        <v>5</v>
      </c>
      <c r="B3" s="24"/>
      <c r="C3" s="25"/>
      <c r="D3" s="26">
        <f>SUM(F2:F2)</f>
        <v>300000</v>
      </c>
      <c r="E3" s="27"/>
      <c r="F3" s="27"/>
      <c r="G3" s="6"/>
    </row>
  </sheetData>
  <mergeCells count="2">
    <mergeCell ref="A3:B3"/>
    <mergeCell ref="D3:F3"/>
  </mergeCells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3"/>
  <sheetViews>
    <sheetView zoomScale="85" zoomScaleNormal="85" workbookViewId="0">
      <selection activeCell="D3" sqref="D3"/>
    </sheetView>
  </sheetViews>
  <sheetFormatPr defaultColWidth="9.14285714285714" defaultRowHeight="15" outlineLevelCol="6"/>
  <cols>
    <col min="1" max="1" width="14.952380952381" style="10" customWidth="1"/>
    <col min="2" max="2" width="23.0190476190476" customWidth="1"/>
    <col min="3" max="3" width="7.72380952380952" customWidth="1"/>
    <col min="4" max="4" width="52.6571428571429" customWidth="1"/>
    <col min="5" max="5" width="20" customWidth="1"/>
    <col min="6" max="6" width="29.0666666666667" customWidth="1"/>
    <col min="7" max="7" width="21.5047619047619" customWidth="1"/>
  </cols>
  <sheetData>
    <row r="1" ht="16" customHeight="1" spans="1:7">
      <c r="A1" s="11" t="s">
        <v>0</v>
      </c>
      <c r="B1" s="12" t="s">
        <v>60</v>
      </c>
      <c r="C1" s="12" t="s">
        <v>64</v>
      </c>
      <c r="D1" s="12" t="s">
        <v>62</v>
      </c>
      <c r="E1" s="12" t="s">
        <v>65</v>
      </c>
      <c r="F1" s="12" t="s">
        <v>5</v>
      </c>
      <c r="G1" s="12" t="s">
        <v>115</v>
      </c>
    </row>
    <row r="2" ht="177" customHeight="1" spans="1:7">
      <c r="A2" s="13"/>
      <c r="B2" s="14"/>
      <c r="C2" s="15"/>
      <c r="D2" s="6"/>
      <c r="E2" s="16"/>
      <c r="F2" s="16"/>
      <c r="G2" s="16"/>
    </row>
    <row r="3" ht="34" customHeight="1" spans="1:7">
      <c r="A3" s="17"/>
      <c r="B3" s="18"/>
      <c r="C3" s="18"/>
      <c r="D3" s="5"/>
      <c r="E3" s="5"/>
      <c r="F3" s="5">
        <f>SUM(F2:F2)</f>
        <v>0</v>
      </c>
      <c r="G3" s="5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1">
    <mergeCell ref="A3:B3"/>
  </mergeCells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19"/>
  <sheetViews>
    <sheetView workbookViewId="0">
      <selection activeCell="G8" sqref="G8"/>
    </sheetView>
  </sheetViews>
  <sheetFormatPr defaultColWidth="9.14285714285714" defaultRowHeight="15" outlineLevelCol="2"/>
  <cols>
    <col min="1" max="1" width="3.57142857142857" customWidth="1"/>
    <col min="2" max="2" width="27.7142857142857" customWidth="1"/>
    <col min="3" max="3" width="14.4285714285714" customWidth="1"/>
    <col min="6" max="6" width="21.4285714285714" customWidth="1"/>
    <col min="7" max="7" width="20.2857142857143" customWidth="1"/>
  </cols>
  <sheetData>
    <row r="1" spans="1:3">
      <c r="A1" s="1" t="s">
        <v>129</v>
      </c>
      <c r="B1" s="2" t="s">
        <v>130</v>
      </c>
      <c r="C1" s="3" t="s">
        <v>5</v>
      </c>
    </row>
    <row r="2" spans="1:3">
      <c r="A2" s="4">
        <v>1</v>
      </c>
      <c r="B2" s="4" t="s">
        <v>131</v>
      </c>
      <c r="C2" s="5">
        <f>'BUK BUNGA (Groceries)'!F378</f>
        <v>21722000</v>
      </c>
    </row>
    <row r="3" spans="1:3">
      <c r="A3" s="4">
        <f>A2+1</f>
        <v>2</v>
      </c>
      <c r="B3" s="6" t="s">
        <v>132</v>
      </c>
      <c r="C3" s="5">
        <f>'DSP (Alcohol)'!F13</f>
        <v>6637500</v>
      </c>
    </row>
    <row r="4" spans="1:3">
      <c r="A4" s="4">
        <f t="shared" ref="A4:A18" si="0">A3+1</f>
        <v>3</v>
      </c>
      <c r="B4" s="4" t="s">
        <v>133</v>
      </c>
      <c r="C4" s="5">
        <f>'PNB (Alcohol)'!H14</f>
        <v>10000000</v>
      </c>
    </row>
    <row r="5" spans="1:3">
      <c r="A5" s="4">
        <f t="shared" si="0"/>
        <v>4</v>
      </c>
      <c r="B5" s="4" t="s">
        <v>134</v>
      </c>
      <c r="C5" s="5">
        <f>'SELERA (Syrup)'!F25</f>
        <v>1998000</v>
      </c>
    </row>
    <row r="6" spans="1:3">
      <c r="A6" s="4">
        <f t="shared" si="0"/>
        <v>5</v>
      </c>
      <c r="B6" s="4" t="s">
        <v>135</v>
      </c>
      <c r="C6" s="5">
        <f>'WARUNG EKA (Drinks, Etc)'!G157</f>
        <v>13909500</v>
      </c>
    </row>
    <row r="7" spans="1:3">
      <c r="A7" s="4">
        <f t="shared" si="0"/>
        <v>6</v>
      </c>
      <c r="B7" s="4" t="s">
        <v>136</v>
      </c>
      <c r="C7" s="5">
        <f>'CHAI CHITAI (Tea Leaf,etc)'!E12</f>
        <v>0</v>
      </c>
    </row>
    <row r="8" spans="1:3">
      <c r="A8" s="4">
        <f t="shared" si="0"/>
        <v>7</v>
      </c>
      <c r="B8" s="4" t="s">
        <v>137</v>
      </c>
      <c r="C8" s="7">
        <f>'BLACK COFFEE ROASTERS (Coffee)'!F4</f>
        <v>5600000</v>
      </c>
    </row>
    <row r="9" spans="1:3">
      <c r="A9" s="4">
        <f t="shared" si="0"/>
        <v>8</v>
      </c>
      <c r="B9" s="4" t="s">
        <v>138</v>
      </c>
      <c r="C9" s="5">
        <f>'DDB (Alcohol)'!E14</f>
        <v>1312502</v>
      </c>
    </row>
    <row r="10" spans="1:3">
      <c r="A10" s="4">
        <f t="shared" si="0"/>
        <v>9</v>
      </c>
      <c r="B10" s="4" t="s">
        <v>139</v>
      </c>
      <c r="C10" s="5">
        <f>'NANO DEWATA (Alcohol)'!E14</f>
        <v>2280000</v>
      </c>
    </row>
    <row r="11" spans="1:3">
      <c r="A11" s="4">
        <f t="shared" si="0"/>
        <v>10</v>
      </c>
      <c r="B11" s="4" t="s">
        <v>140</v>
      </c>
      <c r="C11" s="5">
        <f>'MULIA JAYA (Passion Fruit)'!D3</f>
        <v>300000</v>
      </c>
    </row>
    <row r="12" spans="1:3">
      <c r="A12" s="4">
        <f t="shared" si="0"/>
        <v>11</v>
      </c>
      <c r="B12" s="4" t="s">
        <v>141</v>
      </c>
      <c r="C12" s="5">
        <f>'DW BALI (Alcohol)'!E5</f>
        <v>0</v>
      </c>
    </row>
    <row r="13" spans="1:3">
      <c r="A13" s="4">
        <f t="shared" si="0"/>
        <v>12</v>
      </c>
      <c r="B13" s="4" t="s">
        <v>142</v>
      </c>
      <c r="C13" s="5">
        <f>'DEWATA COCONUT (Coconut)'!E15</f>
        <v>2415000</v>
      </c>
    </row>
    <row r="14" spans="1:3">
      <c r="A14" s="4">
        <f t="shared" si="0"/>
        <v>13</v>
      </c>
      <c r="B14" s="4" t="s">
        <v>143</v>
      </c>
      <c r="C14" s="5"/>
    </row>
    <row r="15" spans="1:3">
      <c r="A15" s="4">
        <f t="shared" si="0"/>
        <v>14</v>
      </c>
      <c r="B15" s="4" t="s">
        <v>144</v>
      </c>
      <c r="C15" s="5">
        <f>'PT. PRASIDA LANTUR MAJU (Wine)'!E8</f>
        <v>915750</v>
      </c>
    </row>
    <row r="16" spans="1:3">
      <c r="A16" s="4">
        <f t="shared" si="0"/>
        <v>15</v>
      </c>
      <c r="B16" s="8" t="s">
        <v>145</v>
      </c>
      <c r="C16" s="9"/>
    </row>
    <row r="17" spans="1:3">
      <c r="A17" s="4">
        <f t="shared" si="0"/>
        <v>16</v>
      </c>
      <c r="B17" s="4" t="s">
        <v>146</v>
      </c>
      <c r="C17" s="5"/>
    </row>
    <row r="18" spans="1:3">
      <c r="A18" s="4">
        <f t="shared" si="0"/>
        <v>17</v>
      </c>
      <c r="B18" s="4" t="s">
        <v>147</v>
      </c>
      <c r="C18" s="5">
        <f>'BALI PERMATA JAYA (Corona Beer)'!E17</f>
        <v>3687956</v>
      </c>
    </row>
    <row r="19" spans="1:3">
      <c r="A19" s="8" t="s">
        <v>5</v>
      </c>
      <c r="B19" s="8"/>
      <c r="C19" s="9">
        <f>SUM(C2:C18)</f>
        <v>70778208</v>
      </c>
    </row>
  </sheetData>
  <mergeCells count="1">
    <mergeCell ref="A19:B19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57"/>
  <sheetViews>
    <sheetView workbookViewId="0">
      <pane ySplit="1" topLeftCell="A115" activePane="bottomLeft" state="frozen"/>
      <selection/>
      <selection pane="bottomLeft" activeCell="A1" sqref="$A1:$XFD1048576"/>
    </sheetView>
  </sheetViews>
  <sheetFormatPr defaultColWidth="9.14285714285714" defaultRowHeight="15" outlineLevelCol="7"/>
  <cols>
    <col min="1" max="1" width="8.85714285714286" style="217" customWidth="1"/>
    <col min="2" max="2" width="12.7142857142857" style="218" customWidth="1"/>
    <col min="3" max="3" width="31.9333333333333" style="219" customWidth="1"/>
    <col min="4" max="4" width="6.8952380952381" style="220" customWidth="1"/>
    <col min="5" max="5" width="13.1428571428571" style="221" customWidth="1"/>
    <col min="6" max="6" width="13.1428571428571" style="215" customWidth="1"/>
    <col min="7" max="7" width="21.5047619047619" style="217" customWidth="1"/>
    <col min="8" max="8" width="13.1428571428571" style="215"/>
    <col min="9" max="9" width="29.2857142857143" style="215" customWidth="1"/>
    <col min="10" max="10" width="9.14285714285714" style="215"/>
    <col min="11" max="11" width="18.0285714285714" style="215" customWidth="1"/>
    <col min="12" max="16384" width="9.14285714285714" style="215"/>
  </cols>
  <sheetData>
    <row r="1" s="215" customFormat="1" ht="21" customHeight="1" spans="1:7">
      <c r="A1" s="222" t="s">
        <v>43</v>
      </c>
      <c r="B1" s="223" t="s">
        <v>0</v>
      </c>
      <c r="C1" s="224" t="s">
        <v>1</v>
      </c>
      <c r="D1" s="225" t="s">
        <v>2</v>
      </c>
      <c r="E1" s="226" t="s">
        <v>3</v>
      </c>
      <c r="F1" s="224"/>
      <c r="G1" s="224" t="s">
        <v>4</v>
      </c>
    </row>
    <row r="2" s="215" customFormat="1" ht="19" customHeight="1" spans="1:7">
      <c r="A2" s="108">
        <v>69542</v>
      </c>
      <c r="B2" s="19">
        <v>45931</v>
      </c>
      <c r="C2" s="227" t="s">
        <v>44</v>
      </c>
      <c r="D2" s="108">
        <v>4</v>
      </c>
      <c r="E2" s="7">
        <v>8000</v>
      </c>
      <c r="F2" s="228">
        <f t="shared" ref="F2:F13" si="0">SUM(D2*E2)</f>
        <v>32000</v>
      </c>
      <c r="G2" s="53">
        <f>SUM(F2:F7)</f>
        <v>474000</v>
      </c>
    </row>
    <row r="3" s="215" customFormat="1" ht="19" customHeight="1" spans="1:7">
      <c r="A3" s="108"/>
      <c r="B3" s="19"/>
      <c r="C3" s="227" t="s">
        <v>45</v>
      </c>
      <c r="D3" s="108">
        <v>1</v>
      </c>
      <c r="E3" s="7">
        <v>135000</v>
      </c>
      <c r="F3" s="228">
        <f t="shared" si="0"/>
        <v>135000</v>
      </c>
      <c r="G3" s="53"/>
    </row>
    <row r="4" s="215" customFormat="1" ht="19" customHeight="1" spans="1:7">
      <c r="A4" s="108"/>
      <c r="B4" s="19"/>
      <c r="C4" s="227" t="s">
        <v>46</v>
      </c>
      <c r="D4" s="108">
        <v>1</v>
      </c>
      <c r="E4" s="7">
        <v>125000</v>
      </c>
      <c r="F4" s="228">
        <f t="shared" si="0"/>
        <v>125000</v>
      </c>
      <c r="G4" s="53"/>
    </row>
    <row r="5" s="215" customFormat="1" ht="19" customHeight="1" spans="1:7">
      <c r="A5" s="108"/>
      <c r="B5" s="19"/>
      <c r="C5" s="227" t="s">
        <v>47</v>
      </c>
      <c r="D5" s="108">
        <v>1</v>
      </c>
      <c r="E5" s="7">
        <v>22000</v>
      </c>
      <c r="F5" s="228">
        <f t="shared" si="0"/>
        <v>22000</v>
      </c>
      <c r="G5" s="53"/>
    </row>
    <row r="6" s="215" customFormat="1" ht="19" customHeight="1" spans="1:7">
      <c r="A6" s="108"/>
      <c r="B6" s="19"/>
      <c r="C6" s="227" t="s">
        <v>48</v>
      </c>
      <c r="D6" s="108">
        <v>2</v>
      </c>
      <c r="E6" s="7">
        <v>20000</v>
      </c>
      <c r="F6" s="228">
        <f t="shared" si="0"/>
        <v>40000</v>
      </c>
      <c r="G6" s="53"/>
    </row>
    <row r="7" s="215" customFormat="1" ht="19" customHeight="1" spans="1:7">
      <c r="A7" s="108"/>
      <c r="B7" s="19"/>
      <c r="C7" s="227" t="s">
        <v>49</v>
      </c>
      <c r="D7" s="108">
        <v>1</v>
      </c>
      <c r="E7" s="7">
        <v>120000</v>
      </c>
      <c r="F7" s="228">
        <f t="shared" si="0"/>
        <v>120000</v>
      </c>
      <c r="G7" s="53"/>
    </row>
    <row r="8" s="215" customFormat="1" ht="19" customHeight="1" spans="1:7">
      <c r="A8" s="22">
        <v>69634</v>
      </c>
      <c r="B8" s="19">
        <v>45932</v>
      </c>
      <c r="C8" s="227" t="s">
        <v>47</v>
      </c>
      <c r="D8" s="108">
        <v>1</v>
      </c>
      <c r="E8" s="7">
        <v>22000</v>
      </c>
      <c r="F8" s="228">
        <f t="shared" si="0"/>
        <v>22000</v>
      </c>
      <c r="G8" s="53">
        <f>SUM(F8:F10)</f>
        <v>197000</v>
      </c>
    </row>
    <row r="9" s="215" customFormat="1" ht="19" customHeight="1" spans="1:7">
      <c r="A9" s="22"/>
      <c r="B9" s="19"/>
      <c r="C9" s="227" t="s">
        <v>50</v>
      </c>
      <c r="D9" s="108">
        <v>1</v>
      </c>
      <c r="E9" s="7">
        <v>135000</v>
      </c>
      <c r="F9" s="228">
        <f t="shared" si="0"/>
        <v>135000</v>
      </c>
      <c r="G9" s="53"/>
    </row>
    <row r="10" s="215" customFormat="1" ht="19" customHeight="1" spans="1:7">
      <c r="A10" s="22"/>
      <c r="B10" s="19"/>
      <c r="C10" s="227" t="s">
        <v>44</v>
      </c>
      <c r="D10" s="108">
        <v>5</v>
      </c>
      <c r="E10" s="7">
        <v>8000</v>
      </c>
      <c r="F10" s="228">
        <f t="shared" si="0"/>
        <v>40000</v>
      </c>
      <c r="G10" s="53"/>
    </row>
    <row r="11" s="215" customFormat="1" ht="18" customHeight="1" spans="1:7">
      <c r="A11" s="131">
        <v>69689</v>
      </c>
      <c r="B11" s="36">
        <v>45933</v>
      </c>
      <c r="C11" s="229" t="s">
        <v>44</v>
      </c>
      <c r="D11" s="230">
        <v>6</v>
      </c>
      <c r="E11" s="231">
        <v>8000</v>
      </c>
      <c r="F11" s="228">
        <f t="shared" si="0"/>
        <v>48000</v>
      </c>
      <c r="G11" s="232">
        <f>SUM(F11:F13)</f>
        <v>190000</v>
      </c>
    </row>
    <row r="12" s="215" customFormat="1" ht="18" customHeight="1" spans="1:7">
      <c r="A12" s="131"/>
      <c r="B12" s="36"/>
      <c r="C12" s="227" t="s">
        <v>49</v>
      </c>
      <c r="D12" s="108">
        <v>1</v>
      </c>
      <c r="E12" s="7">
        <v>120000</v>
      </c>
      <c r="F12" s="228">
        <f t="shared" si="0"/>
        <v>120000</v>
      </c>
      <c r="G12" s="232"/>
    </row>
    <row r="13" s="215" customFormat="1" ht="19" customHeight="1" spans="1:7">
      <c r="A13" s="146"/>
      <c r="B13" s="233"/>
      <c r="C13" s="227" t="s">
        <v>47</v>
      </c>
      <c r="D13" s="108">
        <v>1</v>
      </c>
      <c r="E13" s="7">
        <v>22000</v>
      </c>
      <c r="F13" s="228">
        <f t="shared" si="0"/>
        <v>22000</v>
      </c>
      <c r="G13" s="234"/>
    </row>
    <row r="14" s="215" customFormat="1" ht="19" customHeight="1" spans="1:7">
      <c r="A14" s="22">
        <v>69799</v>
      </c>
      <c r="B14" s="19">
        <v>45934</v>
      </c>
      <c r="C14" s="227" t="s">
        <v>51</v>
      </c>
      <c r="D14" s="108">
        <v>2</v>
      </c>
      <c r="E14" s="7">
        <v>125000</v>
      </c>
      <c r="F14" s="228">
        <f t="shared" ref="F14:F19" si="1">SUM(D14*E14)</f>
        <v>250000</v>
      </c>
      <c r="G14" s="53">
        <f>SUM(F14:F19)</f>
        <v>771500</v>
      </c>
    </row>
    <row r="15" s="215" customFormat="1" ht="19" customHeight="1" spans="1:7">
      <c r="A15" s="22"/>
      <c r="B15" s="19"/>
      <c r="C15" s="227" t="s">
        <v>44</v>
      </c>
      <c r="D15" s="108">
        <v>4</v>
      </c>
      <c r="E15" s="7">
        <v>8000</v>
      </c>
      <c r="F15" s="228">
        <f t="shared" si="1"/>
        <v>32000</v>
      </c>
      <c r="G15" s="53"/>
    </row>
    <row r="16" s="215" customFormat="1" ht="19" customHeight="1" spans="1:7">
      <c r="A16" s="22"/>
      <c r="B16" s="19"/>
      <c r="C16" s="235" t="s">
        <v>48</v>
      </c>
      <c r="D16" s="108">
        <v>1</v>
      </c>
      <c r="E16" s="7">
        <v>20000</v>
      </c>
      <c r="F16" s="228">
        <f t="shared" si="1"/>
        <v>20000</v>
      </c>
      <c r="G16" s="53"/>
    </row>
    <row r="17" s="215" customFormat="1" ht="19" customHeight="1" spans="1:7">
      <c r="A17" s="22"/>
      <c r="B17" s="19"/>
      <c r="C17" s="227" t="s">
        <v>47</v>
      </c>
      <c r="D17" s="108">
        <v>1</v>
      </c>
      <c r="E17" s="7">
        <v>22000</v>
      </c>
      <c r="F17" s="228">
        <f t="shared" si="1"/>
        <v>22000</v>
      </c>
      <c r="G17" s="53"/>
    </row>
    <row r="18" s="215" customFormat="1" ht="19" customHeight="1" spans="1:7">
      <c r="A18" s="22"/>
      <c r="B18" s="19"/>
      <c r="C18" s="227" t="s">
        <v>52</v>
      </c>
      <c r="D18" s="108">
        <v>1</v>
      </c>
      <c r="E18" s="7">
        <v>440000</v>
      </c>
      <c r="F18" s="228">
        <f t="shared" si="1"/>
        <v>440000</v>
      </c>
      <c r="G18" s="53"/>
    </row>
    <row r="19" s="215" customFormat="1" ht="19" customHeight="1" spans="1:7">
      <c r="A19" s="22"/>
      <c r="B19" s="19"/>
      <c r="C19" s="5" t="s">
        <v>53</v>
      </c>
      <c r="D19" s="108">
        <v>5</v>
      </c>
      <c r="E19" s="7">
        <v>1500</v>
      </c>
      <c r="F19" s="228">
        <f t="shared" si="1"/>
        <v>7500</v>
      </c>
      <c r="G19" s="53"/>
    </row>
    <row r="20" s="216" customFormat="1" ht="19" customHeight="1" spans="1:7">
      <c r="A20" s="22">
        <v>69851</v>
      </c>
      <c r="B20" s="19">
        <v>45935</v>
      </c>
      <c r="C20" s="227" t="s">
        <v>54</v>
      </c>
      <c r="D20" s="108">
        <v>1</v>
      </c>
      <c r="E20" s="7">
        <v>115000</v>
      </c>
      <c r="F20" s="228">
        <f t="shared" ref="F20:F25" si="2">SUM(D20*E20)</f>
        <v>115000</v>
      </c>
      <c r="G20" s="53">
        <f>SUM(F20:F25)</f>
        <v>460000</v>
      </c>
    </row>
    <row r="21" s="216" customFormat="1" ht="19" customHeight="1" spans="1:7">
      <c r="A21" s="22"/>
      <c r="B21" s="19"/>
      <c r="C21" s="227" t="s">
        <v>49</v>
      </c>
      <c r="D21" s="108">
        <v>1</v>
      </c>
      <c r="E21" s="7">
        <v>120000</v>
      </c>
      <c r="F21" s="228">
        <f t="shared" si="2"/>
        <v>120000</v>
      </c>
      <c r="G21" s="53"/>
    </row>
    <row r="22" s="216" customFormat="1" ht="19" customHeight="1" spans="1:7">
      <c r="A22" s="22"/>
      <c r="B22" s="19"/>
      <c r="C22" s="5" t="s">
        <v>55</v>
      </c>
      <c r="D22" s="108">
        <v>1</v>
      </c>
      <c r="E22" s="7">
        <v>135000</v>
      </c>
      <c r="F22" s="228">
        <f t="shared" si="2"/>
        <v>135000</v>
      </c>
      <c r="G22" s="53"/>
    </row>
    <row r="23" s="216" customFormat="1" ht="19" customHeight="1" spans="1:7">
      <c r="A23" s="22"/>
      <c r="B23" s="19"/>
      <c r="C23" s="227" t="s">
        <v>44</v>
      </c>
      <c r="D23" s="108">
        <v>6</v>
      </c>
      <c r="E23" s="7">
        <v>8000</v>
      </c>
      <c r="F23" s="228">
        <f t="shared" si="2"/>
        <v>48000</v>
      </c>
      <c r="G23" s="53"/>
    </row>
    <row r="24" s="216" customFormat="1" ht="19" customHeight="1" spans="1:7">
      <c r="A24" s="22"/>
      <c r="B24" s="19"/>
      <c r="C24" s="227" t="s">
        <v>48</v>
      </c>
      <c r="D24" s="108">
        <v>1</v>
      </c>
      <c r="E24" s="7">
        <v>20000</v>
      </c>
      <c r="F24" s="228">
        <f t="shared" si="2"/>
        <v>20000</v>
      </c>
      <c r="G24" s="53"/>
    </row>
    <row r="25" s="216" customFormat="1" ht="19" customHeight="1" spans="1:7">
      <c r="A25" s="22"/>
      <c r="B25" s="19"/>
      <c r="C25" s="5" t="s">
        <v>47</v>
      </c>
      <c r="D25" s="108">
        <v>1</v>
      </c>
      <c r="E25" s="7">
        <v>22000</v>
      </c>
      <c r="F25" s="228">
        <f t="shared" si="2"/>
        <v>22000</v>
      </c>
      <c r="G25" s="53"/>
    </row>
    <row r="26" s="216" customFormat="1" ht="19" customHeight="1" spans="1:7">
      <c r="A26" s="22">
        <v>69943</v>
      </c>
      <c r="B26" s="19">
        <v>45936</v>
      </c>
      <c r="C26" s="227" t="s">
        <v>54</v>
      </c>
      <c r="D26" s="108">
        <v>1</v>
      </c>
      <c r="E26" s="7">
        <v>115000</v>
      </c>
      <c r="F26" s="228">
        <f t="shared" ref="F26:F42" si="3">SUM(D26*E26)</f>
        <v>115000</v>
      </c>
      <c r="G26" s="53">
        <f>SUM(F26:F31)</f>
        <v>460000</v>
      </c>
    </row>
    <row r="27" s="216" customFormat="1" ht="19" customHeight="1" spans="1:7">
      <c r="A27" s="22"/>
      <c r="B27" s="19"/>
      <c r="C27" s="227" t="s">
        <v>49</v>
      </c>
      <c r="D27" s="108">
        <v>1</v>
      </c>
      <c r="E27" s="7">
        <v>120000</v>
      </c>
      <c r="F27" s="228">
        <f t="shared" si="3"/>
        <v>120000</v>
      </c>
      <c r="G27" s="53"/>
    </row>
    <row r="28" s="216" customFormat="1" ht="19" customHeight="1" spans="1:7">
      <c r="A28" s="22"/>
      <c r="B28" s="19"/>
      <c r="C28" s="227" t="s">
        <v>55</v>
      </c>
      <c r="D28" s="108">
        <v>1</v>
      </c>
      <c r="E28" s="7">
        <v>135000</v>
      </c>
      <c r="F28" s="228">
        <f t="shared" si="3"/>
        <v>135000</v>
      </c>
      <c r="G28" s="53"/>
    </row>
    <row r="29" s="216" customFormat="1" ht="19" customHeight="1" spans="1:7">
      <c r="A29" s="22"/>
      <c r="B29" s="19"/>
      <c r="C29" s="227" t="s">
        <v>44</v>
      </c>
      <c r="D29" s="108">
        <v>6</v>
      </c>
      <c r="E29" s="7">
        <v>8000</v>
      </c>
      <c r="F29" s="228">
        <f t="shared" si="3"/>
        <v>48000</v>
      </c>
      <c r="G29" s="53"/>
    </row>
    <row r="30" s="216" customFormat="1" ht="19" customHeight="1" spans="1:7">
      <c r="A30" s="22"/>
      <c r="B30" s="19"/>
      <c r="C30" s="227" t="s">
        <v>48</v>
      </c>
      <c r="D30" s="108">
        <v>1</v>
      </c>
      <c r="E30" s="7">
        <v>20000</v>
      </c>
      <c r="F30" s="228">
        <f t="shared" si="3"/>
        <v>20000</v>
      </c>
      <c r="G30" s="53"/>
    </row>
    <row r="31" s="216" customFormat="1" ht="19" customHeight="1" spans="1:7">
      <c r="A31" s="22"/>
      <c r="B31" s="19"/>
      <c r="C31" s="227" t="s">
        <v>47</v>
      </c>
      <c r="D31" s="108">
        <v>1</v>
      </c>
      <c r="E31" s="7">
        <v>22000</v>
      </c>
      <c r="F31" s="228">
        <f t="shared" si="3"/>
        <v>22000</v>
      </c>
      <c r="G31" s="53"/>
    </row>
    <row r="32" s="216" customFormat="1" ht="19" customHeight="1" spans="1:7">
      <c r="A32" s="22">
        <v>70058</v>
      </c>
      <c r="B32" s="19">
        <v>45937</v>
      </c>
      <c r="C32" s="227" t="s">
        <v>44</v>
      </c>
      <c r="D32" s="108">
        <v>6</v>
      </c>
      <c r="E32" s="7">
        <v>10000</v>
      </c>
      <c r="F32" s="228">
        <f t="shared" si="3"/>
        <v>60000</v>
      </c>
      <c r="G32" s="53">
        <f>SUM(F32:F34)</f>
        <v>102000</v>
      </c>
    </row>
    <row r="33" s="216" customFormat="1" ht="19" customHeight="1" spans="1:7">
      <c r="A33" s="22"/>
      <c r="B33" s="19"/>
      <c r="C33" s="227" t="s">
        <v>48</v>
      </c>
      <c r="D33" s="108">
        <v>1</v>
      </c>
      <c r="E33" s="7">
        <v>20000</v>
      </c>
      <c r="F33" s="228">
        <f t="shared" si="3"/>
        <v>20000</v>
      </c>
      <c r="G33" s="53"/>
    </row>
    <row r="34" s="216" customFormat="1" ht="19" customHeight="1" spans="1:7">
      <c r="A34" s="22"/>
      <c r="B34" s="19"/>
      <c r="C34" s="5" t="s">
        <v>47</v>
      </c>
      <c r="D34" s="108">
        <v>1</v>
      </c>
      <c r="E34" s="7">
        <v>22000</v>
      </c>
      <c r="F34" s="228">
        <f t="shared" si="3"/>
        <v>22000</v>
      </c>
      <c r="G34" s="53"/>
    </row>
    <row r="35" s="216" customFormat="1" ht="19" customHeight="1" spans="1:7">
      <c r="A35" s="22">
        <v>70115</v>
      </c>
      <c r="B35" s="19">
        <v>45938</v>
      </c>
      <c r="C35" s="227" t="s">
        <v>44</v>
      </c>
      <c r="D35" s="108">
        <v>6</v>
      </c>
      <c r="E35" s="7">
        <v>8000</v>
      </c>
      <c r="F35" s="228">
        <f t="shared" si="3"/>
        <v>48000</v>
      </c>
      <c r="G35" s="53">
        <f>SUM(F35:F39)</f>
        <v>350000</v>
      </c>
    </row>
    <row r="36" s="216" customFormat="1" ht="19" customHeight="1" spans="1:7">
      <c r="A36" s="22"/>
      <c r="B36" s="19"/>
      <c r="C36" s="227" t="s">
        <v>56</v>
      </c>
      <c r="D36" s="108">
        <v>1</v>
      </c>
      <c r="E36" s="7">
        <v>135000</v>
      </c>
      <c r="F36" s="228">
        <f t="shared" si="3"/>
        <v>135000</v>
      </c>
      <c r="G36" s="53"/>
    </row>
    <row r="37" s="216" customFormat="1" ht="19" customHeight="1" spans="1:7">
      <c r="A37" s="22"/>
      <c r="B37" s="19"/>
      <c r="C37" s="5" t="s">
        <v>46</v>
      </c>
      <c r="D37" s="108">
        <v>1</v>
      </c>
      <c r="E37" s="7">
        <v>125000</v>
      </c>
      <c r="F37" s="228">
        <f t="shared" si="3"/>
        <v>125000</v>
      </c>
      <c r="G37" s="53"/>
    </row>
    <row r="38" s="216" customFormat="1" ht="19" customHeight="1" spans="1:7">
      <c r="A38" s="22"/>
      <c r="B38" s="19"/>
      <c r="C38" s="227" t="s">
        <v>48</v>
      </c>
      <c r="D38" s="108">
        <v>1</v>
      </c>
      <c r="E38" s="7">
        <v>20000</v>
      </c>
      <c r="F38" s="228">
        <f t="shared" si="3"/>
        <v>20000</v>
      </c>
      <c r="G38" s="53"/>
    </row>
    <row r="39" s="216" customFormat="1" ht="19" customHeight="1" spans="1:7">
      <c r="A39" s="22"/>
      <c r="B39" s="19"/>
      <c r="C39" s="5" t="s">
        <v>47</v>
      </c>
      <c r="D39" s="108">
        <v>1</v>
      </c>
      <c r="E39" s="7">
        <v>22000</v>
      </c>
      <c r="F39" s="228">
        <f t="shared" si="3"/>
        <v>22000</v>
      </c>
      <c r="G39" s="53"/>
    </row>
    <row r="40" s="216" customFormat="1" ht="19" customHeight="1" spans="1:7">
      <c r="A40" s="22">
        <v>70182</v>
      </c>
      <c r="B40" s="19">
        <v>45939</v>
      </c>
      <c r="C40" s="227" t="s">
        <v>48</v>
      </c>
      <c r="D40" s="108">
        <v>1</v>
      </c>
      <c r="E40" s="7">
        <v>20000</v>
      </c>
      <c r="F40" s="228">
        <f t="shared" si="3"/>
        <v>20000</v>
      </c>
      <c r="G40" s="53">
        <f>SUM(F40:F42)</f>
        <v>282000</v>
      </c>
    </row>
    <row r="41" s="216" customFormat="1" ht="19" customHeight="1" spans="1:7">
      <c r="A41" s="22"/>
      <c r="B41" s="19"/>
      <c r="C41" s="227" t="s">
        <v>54</v>
      </c>
      <c r="D41" s="108">
        <v>2</v>
      </c>
      <c r="E41" s="7">
        <v>115000</v>
      </c>
      <c r="F41" s="228">
        <f t="shared" si="3"/>
        <v>230000</v>
      </c>
      <c r="G41" s="53"/>
    </row>
    <row r="42" s="216" customFormat="1" ht="19" customHeight="1" spans="1:7">
      <c r="A42" s="22"/>
      <c r="B42" s="19"/>
      <c r="C42" s="227" t="s">
        <v>44</v>
      </c>
      <c r="D42" s="108">
        <v>4</v>
      </c>
      <c r="E42" s="7">
        <v>8000</v>
      </c>
      <c r="F42" s="228">
        <f t="shared" si="3"/>
        <v>32000</v>
      </c>
      <c r="G42" s="53"/>
    </row>
    <row r="43" s="216" customFormat="1" ht="19" customHeight="1" spans="1:7">
      <c r="A43" s="22">
        <v>70261</v>
      </c>
      <c r="B43" s="19">
        <v>45940</v>
      </c>
      <c r="C43" s="227" t="s">
        <v>54</v>
      </c>
      <c r="D43" s="108">
        <v>2</v>
      </c>
      <c r="E43" s="7">
        <v>115000</v>
      </c>
      <c r="F43" s="228">
        <f t="shared" ref="F43:F57" si="4">SUM(D43*E43)</f>
        <v>230000</v>
      </c>
      <c r="G43" s="53">
        <f>SUM(F43:F49)</f>
        <v>1675000</v>
      </c>
    </row>
    <row r="44" s="216" customFormat="1" ht="19" customHeight="1" spans="1:7">
      <c r="A44" s="22"/>
      <c r="B44" s="19"/>
      <c r="C44" s="227" t="s">
        <v>52</v>
      </c>
      <c r="D44" s="108">
        <v>2</v>
      </c>
      <c r="E44" s="7">
        <v>440000</v>
      </c>
      <c r="F44" s="228">
        <f t="shared" si="4"/>
        <v>880000</v>
      </c>
      <c r="G44" s="53"/>
    </row>
    <row r="45" s="216" customFormat="1" ht="19" customHeight="1" spans="1:7">
      <c r="A45" s="22"/>
      <c r="B45" s="19"/>
      <c r="C45" s="227" t="s">
        <v>57</v>
      </c>
      <c r="D45" s="108">
        <v>1</v>
      </c>
      <c r="E45" s="7">
        <v>440000</v>
      </c>
      <c r="F45" s="228">
        <f t="shared" si="4"/>
        <v>440000</v>
      </c>
      <c r="G45" s="53"/>
    </row>
    <row r="46" s="216" customFormat="1" ht="19" customHeight="1" spans="1:7">
      <c r="A46" s="22"/>
      <c r="B46" s="19"/>
      <c r="C46" s="227" t="s">
        <v>44</v>
      </c>
      <c r="D46" s="108">
        <v>4</v>
      </c>
      <c r="E46" s="7">
        <v>8000</v>
      </c>
      <c r="F46" s="228">
        <f t="shared" si="4"/>
        <v>32000</v>
      </c>
      <c r="G46" s="53"/>
    </row>
    <row r="47" s="216" customFormat="1" ht="19" customHeight="1" spans="1:7">
      <c r="A47" s="22"/>
      <c r="B47" s="19"/>
      <c r="C47" s="227" t="s">
        <v>48</v>
      </c>
      <c r="D47" s="108">
        <v>1</v>
      </c>
      <c r="E47" s="7">
        <v>20000</v>
      </c>
      <c r="F47" s="228">
        <f t="shared" si="4"/>
        <v>20000</v>
      </c>
      <c r="G47" s="53"/>
    </row>
    <row r="48" s="216" customFormat="1" ht="19" customHeight="1" spans="1:7">
      <c r="A48" s="22"/>
      <c r="B48" s="19"/>
      <c r="C48" s="227" t="s">
        <v>47</v>
      </c>
      <c r="D48" s="108">
        <v>1</v>
      </c>
      <c r="E48" s="7">
        <v>22000</v>
      </c>
      <c r="F48" s="228">
        <f t="shared" si="4"/>
        <v>22000</v>
      </c>
      <c r="G48" s="53"/>
    </row>
    <row r="49" s="216" customFormat="1" ht="19" customHeight="1" spans="1:7">
      <c r="A49" s="22"/>
      <c r="B49" s="19"/>
      <c r="C49" s="227" t="s">
        <v>53</v>
      </c>
      <c r="D49" s="108">
        <v>34</v>
      </c>
      <c r="E49" s="7">
        <v>1500</v>
      </c>
      <c r="F49" s="228">
        <f t="shared" si="4"/>
        <v>51000</v>
      </c>
      <c r="G49" s="53"/>
    </row>
    <row r="50" s="216" customFormat="1" ht="19" customHeight="1" spans="1:7">
      <c r="A50" s="22">
        <v>70351</v>
      </c>
      <c r="B50" s="19">
        <v>45941</v>
      </c>
      <c r="C50" s="227" t="s">
        <v>54</v>
      </c>
      <c r="D50" s="108">
        <v>2</v>
      </c>
      <c r="E50" s="7">
        <v>115000</v>
      </c>
      <c r="F50" s="228">
        <f t="shared" si="4"/>
        <v>230000</v>
      </c>
      <c r="G50" s="53">
        <f>SUM(F50:F53)</f>
        <v>304000</v>
      </c>
    </row>
    <row r="51" s="216" customFormat="1" ht="19" customHeight="1" spans="1:7">
      <c r="A51" s="22"/>
      <c r="B51" s="19"/>
      <c r="C51" s="227" t="s">
        <v>44</v>
      </c>
      <c r="D51" s="108">
        <v>4</v>
      </c>
      <c r="E51" s="7">
        <v>8000</v>
      </c>
      <c r="F51" s="228">
        <f t="shared" si="4"/>
        <v>32000</v>
      </c>
      <c r="G51" s="53"/>
    </row>
    <row r="52" s="216" customFormat="1" ht="19" customHeight="1" spans="1:7">
      <c r="A52" s="22"/>
      <c r="B52" s="19"/>
      <c r="C52" s="227" t="s">
        <v>48</v>
      </c>
      <c r="D52" s="108">
        <v>1</v>
      </c>
      <c r="E52" s="7">
        <v>20000</v>
      </c>
      <c r="F52" s="228">
        <f t="shared" si="4"/>
        <v>20000</v>
      </c>
      <c r="G52" s="53"/>
    </row>
    <row r="53" s="216" customFormat="1" ht="19" customHeight="1" spans="1:7">
      <c r="A53" s="22"/>
      <c r="B53" s="19"/>
      <c r="C53" s="227" t="s">
        <v>47</v>
      </c>
      <c r="D53" s="108">
        <v>1</v>
      </c>
      <c r="E53" s="7">
        <v>22000</v>
      </c>
      <c r="F53" s="228">
        <f t="shared" si="4"/>
        <v>22000</v>
      </c>
      <c r="G53" s="53"/>
    </row>
    <row r="54" s="216" customFormat="1" ht="19" customHeight="1" spans="1:7">
      <c r="A54" s="22">
        <v>70413</v>
      </c>
      <c r="B54" s="19">
        <v>45942</v>
      </c>
      <c r="C54" s="227" t="s">
        <v>44</v>
      </c>
      <c r="D54" s="108">
        <v>5</v>
      </c>
      <c r="E54" s="7">
        <v>8000</v>
      </c>
      <c r="F54" s="228">
        <f t="shared" si="4"/>
        <v>40000</v>
      </c>
      <c r="G54" s="53">
        <f>SUM(F54:F57)</f>
        <v>207000</v>
      </c>
    </row>
    <row r="55" s="216" customFormat="1" ht="19" customHeight="1" spans="1:7">
      <c r="A55" s="22"/>
      <c r="B55" s="19"/>
      <c r="C55" s="227" t="s">
        <v>48</v>
      </c>
      <c r="D55" s="108">
        <v>1</v>
      </c>
      <c r="E55" s="7">
        <v>20000</v>
      </c>
      <c r="F55" s="228">
        <f t="shared" si="4"/>
        <v>20000</v>
      </c>
      <c r="G55" s="53"/>
    </row>
    <row r="56" s="216" customFormat="1" ht="19" customHeight="1" spans="1:7">
      <c r="A56" s="22"/>
      <c r="B56" s="19"/>
      <c r="C56" s="227" t="s">
        <v>47</v>
      </c>
      <c r="D56" s="108">
        <v>1</v>
      </c>
      <c r="E56" s="7">
        <v>22000</v>
      </c>
      <c r="F56" s="228">
        <f t="shared" si="4"/>
        <v>22000</v>
      </c>
      <c r="G56" s="53"/>
    </row>
    <row r="57" s="216" customFormat="1" ht="19" customHeight="1" spans="1:7">
      <c r="A57" s="22"/>
      <c r="B57" s="19"/>
      <c r="C57" s="227" t="s">
        <v>46</v>
      </c>
      <c r="D57" s="108">
        <v>1</v>
      </c>
      <c r="E57" s="7">
        <v>125000</v>
      </c>
      <c r="F57" s="228">
        <f t="shared" si="4"/>
        <v>125000</v>
      </c>
      <c r="G57" s="53"/>
    </row>
    <row r="58" s="216" customFormat="1" ht="19" customHeight="1" spans="1:7">
      <c r="A58" s="22">
        <v>70470</v>
      </c>
      <c r="B58" s="19">
        <v>45943</v>
      </c>
      <c r="C58" s="227" t="s">
        <v>44</v>
      </c>
      <c r="D58" s="108">
        <v>5</v>
      </c>
      <c r="E58" s="7">
        <v>8000</v>
      </c>
      <c r="F58" s="228">
        <f t="shared" ref="F58:F89" si="5">SUM(D58*E58)</f>
        <v>40000</v>
      </c>
      <c r="G58" s="53">
        <f>SUM(F58:F63)</f>
        <v>887000</v>
      </c>
    </row>
    <row r="59" s="216" customFormat="1" ht="19" customHeight="1" spans="1:7">
      <c r="A59" s="22"/>
      <c r="B59" s="19"/>
      <c r="C59" s="227" t="s">
        <v>48</v>
      </c>
      <c r="D59" s="108">
        <v>1</v>
      </c>
      <c r="E59" s="7">
        <v>20000</v>
      </c>
      <c r="F59" s="228">
        <f t="shared" si="5"/>
        <v>20000</v>
      </c>
      <c r="G59" s="53"/>
    </row>
    <row r="60" s="216" customFormat="1" ht="19" customHeight="1" spans="1:7">
      <c r="A60" s="22"/>
      <c r="B60" s="19"/>
      <c r="C60" s="227" t="s">
        <v>47</v>
      </c>
      <c r="D60" s="108">
        <v>1</v>
      </c>
      <c r="E60" s="7">
        <v>22000</v>
      </c>
      <c r="F60" s="228">
        <f t="shared" si="5"/>
        <v>22000</v>
      </c>
      <c r="G60" s="53"/>
    </row>
    <row r="61" s="216" customFormat="1" ht="19" customHeight="1" spans="1:7">
      <c r="A61" s="22"/>
      <c r="B61" s="19"/>
      <c r="C61" s="227" t="s">
        <v>54</v>
      </c>
      <c r="D61" s="108">
        <v>2</v>
      </c>
      <c r="E61" s="7">
        <v>115000</v>
      </c>
      <c r="F61" s="228">
        <f t="shared" si="5"/>
        <v>230000</v>
      </c>
      <c r="G61" s="53"/>
    </row>
    <row r="62" s="216" customFormat="1" ht="19" customHeight="1" spans="1:7">
      <c r="A62" s="22"/>
      <c r="B62" s="19"/>
      <c r="C62" s="227" t="s">
        <v>45</v>
      </c>
      <c r="D62" s="108">
        <v>1</v>
      </c>
      <c r="E62" s="7">
        <v>135000</v>
      </c>
      <c r="F62" s="228">
        <f t="shared" si="5"/>
        <v>135000</v>
      </c>
      <c r="G62" s="53"/>
    </row>
    <row r="63" s="216" customFormat="1" ht="19" customHeight="1" spans="1:7">
      <c r="A63" s="22"/>
      <c r="B63" s="19"/>
      <c r="C63" s="227" t="s">
        <v>52</v>
      </c>
      <c r="D63" s="108">
        <v>1</v>
      </c>
      <c r="E63" s="7">
        <v>440000</v>
      </c>
      <c r="F63" s="228">
        <f t="shared" si="5"/>
        <v>440000</v>
      </c>
      <c r="G63" s="53"/>
    </row>
    <row r="64" s="216" customFormat="1" ht="19" customHeight="1" spans="1:7">
      <c r="A64" s="22">
        <v>70527</v>
      </c>
      <c r="B64" s="19">
        <v>45944</v>
      </c>
      <c r="C64" s="227" t="s">
        <v>44</v>
      </c>
      <c r="D64" s="108">
        <v>5</v>
      </c>
      <c r="E64" s="7">
        <v>8000</v>
      </c>
      <c r="F64" s="228">
        <f t="shared" si="5"/>
        <v>40000</v>
      </c>
      <c r="G64" s="53">
        <f>SUM(F64:F66)</f>
        <v>82000</v>
      </c>
    </row>
    <row r="65" s="216" customFormat="1" ht="19" customHeight="1" spans="1:7">
      <c r="A65" s="22"/>
      <c r="B65" s="19"/>
      <c r="C65" s="227" t="s">
        <v>48</v>
      </c>
      <c r="D65" s="108">
        <v>1</v>
      </c>
      <c r="E65" s="7">
        <v>20000</v>
      </c>
      <c r="F65" s="228">
        <f t="shared" si="5"/>
        <v>20000</v>
      </c>
      <c r="G65" s="53"/>
    </row>
    <row r="66" s="216" customFormat="1" ht="19" customHeight="1" spans="1:7">
      <c r="A66" s="22"/>
      <c r="B66" s="19"/>
      <c r="C66" s="227" t="s">
        <v>47</v>
      </c>
      <c r="D66" s="108">
        <v>1</v>
      </c>
      <c r="E66" s="7">
        <v>22000</v>
      </c>
      <c r="F66" s="228">
        <f t="shared" si="5"/>
        <v>22000</v>
      </c>
      <c r="G66" s="53"/>
    </row>
    <row r="67" s="216" customFormat="1" ht="19" customHeight="1" spans="1:7">
      <c r="A67" s="131">
        <v>70610</v>
      </c>
      <c r="B67" s="36">
        <v>45945</v>
      </c>
      <c r="C67" s="236" t="s">
        <v>50</v>
      </c>
      <c r="D67" s="230">
        <v>1</v>
      </c>
      <c r="E67" s="231">
        <v>135000</v>
      </c>
      <c r="F67" s="228">
        <f t="shared" si="5"/>
        <v>135000</v>
      </c>
      <c r="G67" s="232">
        <f>SUM(F67:F70)</f>
        <v>330000</v>
      </c>
    </row>
    <row r="68" s="216" customFormat="1" ht="19" customHeight="1" spans="1:7">
      <c r="A68" s="131"/>
      <c r="B68" s="36"/>
      <c r="C68" s="227" t="s">
        <v>46</v>
      </c>
      <c r="D68" s="108">
        <v>1</v>
      </c>
      <c r="E68" s="7">
        <v>125000</v>
      </c>
      <c r="F68" s="228">
        <f t="shared" si="5"/>
        <v>125000</v>
      </c>
      <c r="G68" s="232"/>
    </row>
    <row r="69" s="215" customFormat="1" spans="1:7">
      <c r="A69" s="131"/>
      <c r="B69" s="36"/>
      <c r="C69" s="227" t="s">
        <v>47</v>
      </c>
      <c r="D69" s="108">
        <v>1</v>
      </c>
      <c r="E69" s="7">
        <v>22000</v>
      </c>
      <c r="F69" s="228">
        <f t="shared" si="5"/>
        <v>22000</v>
      </c>
      <c r="G69" s="232"/>
    </row>
    <row r="70" s="215" customFormat="1" spans="1:7">
      <c r="A70" s="146"/>
      <c r="B70" s="233"/>
      <c r="C70" s="227" t="s">
        <v>44</v>
      </c>
      <c r="D70" s="108">
        <v>6</v>
      </c>
      <c r="E70" s="7">
        <v>8000</v>
      </c>
      <c r="F70" s="228">
        <f t="shared" si="5"/>
        <v>48000</v>
      </c>
      <c r="G70" s="234"/>
    </row>
    <row r="71" s="215" customFormat="1" spans="1:7">
      <c r="A71" s="22">
        <v>70708</v>
      </c>
      <c r="B71" s="19">
        <v>45946</v>
      </c>
      <c r="C71" s="227" t="s">
        <v>44</v>
      </c>
      <c r="D71" s="108">
        <v>4</v>
      </c>
      <c r="E71" s="7">
        <v>8000</v>
      </c>
      <c r="F71" s="228">
        <f t="shared" si="5"/>
        <v>32000</v>
      </c>
      <c r="G71" s="53">
        <f>SUM(F71:F75)</f>
        <v>334000</v>
      </c>
    </row>
    <row r="72" s="215" customFormat="1" spans="1:7">
      <c r="A72" s="22"/>
      <c r="B72" s="19"/>
      <c r="C72" s="227" t="s">
        <v>46</v>
      </c>
      <c r="D72" s="108">
        <v>1</v>
      </c>
      <c r="E72" s="7">
        <v>125000</v>
      </c>
      <c r="F72" s="228">
        <f t="shared" si="5"/>
        <v>125000</v>
      </c>
      <c r="G72" s="53"/>
    </row>
    <row r="73" s="215" customFormat="1" spans="1:7">
      <c r="A73" s="22"/>
      <c r="B73" s="19"/>
      <c r="C73" s="227" t="s">
        <v>50</v>
      </c>
      <c r="D73" s="108">
        <v>1</v>
      </c>
      <c r="E73" s="7">
        <v>135000</v>
      </c>
      <c r="F73" s="228">
        <f t="shared" si="5"/>
        <v>135000</v>
      </c>
      <c r="G73" s="53"/>
    </row>
    <row r="74" s="215" customFormat="1" spans="1:7">
      <c r="A74" s="22"/>
      <c r="B74" s="19"/>
      <c r="C74" s="227" t="s">
        <v>48</v>
      </c>
      <c r="D74" s="108">
        <v>1</v>
      </c>
      <c r="E74" s="7">
        <v>20000</v>
      </c>
      <c r="F74" s="228">
        <f t="shared" si="5"/>
        <v>20000</v>
      </c>
      <c r="G74" s="53"/>
    </row>
    <row r="75" s="215" customFormat="1" spans="1:7">
      <c r="A75" s="22"/>
      <c r="B75" s="19"/>
      <c r="C75" s="227" t="s">
        <v>47</v>
      </c>
      <c r="D75" s="108">
        <v>1</v>
      </c>
      <c r="E75" s="7">
        <v>22000</v>
      </c>
      <c r="F75" s="228">
        <f t="shared" si="5"/>
        <v>22000</v>
      </c>
      <c r="G75" s="53"/>
    </row>
    <row r="76" s="215" customFormat="1" spans="1:7">
      <c r="A76" s="22">
        <v>70767</v>
      </c>
      <c r="B76" s="19">
        <v>45947</v>
      </c>
      <c r="C76" s="227" t="s">
        <v>44</v>
      </c>
      <c r="D76" s="108">
        <v>5</v>
      </c>
      <c r="E76" s="7">
        <v>8000</v>
      </c>
      <c r="F76" s="228">
        <f t="shared" si="5"/>
        <v>40000</v>
      </c>
      <c r="G76" s="53">
        <f>SUM(F76:F78)</f>
        <v>82000</v>
      </c>
    </row>
    <row r="77" s="215" customFormat="1" spans="1:7">
      <c r="A77" s="22"/>
      <c r="B77" s="19"/>
      <c r="C77" s="227" t="s">
        <v>47</v>
      </c>
      <c r="D77" s="108">
        <v>1</v>
      </c>
      <c r="E77" s="7">
        <v>22000</v>
      </c>
      <c r="F77" s="228">
        <f t="shared" si="5"/>
        <v>22000</v>
      </c>
      <c r="G77" s="53"/>
    </row>
    <row r="78" s="215" customFormat="1" spans="1:7">
      <c r="A78" s="22"/>
      <c r="B78" s="19"/>
      <c r="C78" s="227" t="s">
        <v>48</v>
      </c>
      <c r="D78" s="108">
        <v>1</v>
      </c>
      <c r="E78" s="7">
        <v>20000</v>
      </c>
      <c r="F78" s="228">
        <f t="shared" si="5"/>
        <v>20000</v>
      </c>
      <c r="G78" s="53"/>
    </row>
    <row r="79" s="215" customFormat="1" spans="1:8">
      <c r="A79" s="131">
        <v>70855</v>
      </c>
      <c r="B79" s="36">
        <v>45948</v>
      </c>
      <c r="C79" s="227" t="s">
        <v>46</v>
      </c>
      <c r="D79" s="108">
        <v>1</v>
      </c>
      <c r="E79" s="7">
        <v>125000</v>
      </c>
      <c r="F79" s="228">
        <f t="shared" si="5"/>
        <v>125000</v>
      </c>
      <c r="G79" s="232">
        <f>SUM(F79:F82)</f>
        <v>217000</v>
      </c>
      <c r="H79" s="237"/>
    </row>
    <row r="80" s="215" customFormat="1" spans="1:7">
      <c r="A80" s="131"/>
      <c r="B80" s="36"/>
      <c r="C80" s="227" t="s">
        <v>48</v>
      </c>
      <c r="D80" s="108">
        <v>1</v>
      </c>
      <c r="E80" s="7">
        <v>20000</v>
      </c>
      <c r="F80" s="228">
        <f t="shared" si="5"/>
        <v>20000</v>
      </c>
      <c r="G80" s="232"/>
    </row>
    <row r="81" s="215" customFormat="1" spans="1:7">
      <c r="A81" s="131"/>
      <c r="B81" s="36"/>
      <c r="C81" s="227" t="s">
        <v>47</v>
      </c>
      <c r="D81" s="108">
        <v>1</v>
      </c>
      <c r="E81" s="7">
        <v>22000</v>
      </c>
      <c r="F81" s="228">
        <f t="shared" si="5"/>
        <v>22000</v>
      </c>
      <c r="G81" s="232"/>
    </row>
    <row r="82" s="215" customFormat="1" spans="1:7">
      <c r="A82" s="146"/>
      <c r="B82" s="233"/>
      <c r="C82" s="227" t="s">
        <v>44</v>
      </c>
      <c r="D82" s="108">
        <v>5</v>
      </c>
      <c r="E82" s="7">
        <v>10000</v>
      </c>
      <c r="F82" s="228">
        <f t="shared" si="5"/>
        <v>50000</v>
      </c>
      <c r="G82" s="234"/>
    </row>
    <row r="83" s="215" customFormat="1" spans="1:7">
      <c r="A83" s="127">
        <v>70947</v>
      </c>
      <c r="B83" s="36">
        <v>45949</v>
      </c>
      <c r="C83" s="227" t="s">
        <v>44</v>
      </c>
      <c r="D83" s="108">
        <v>5</v>
      </c>
      <c r="E83" s="7">
        <v>8000</v>
      </c>
      <c r="F83" s="228">
        <f t="shared" si="5"/>
        <v>40000</v>
      </c>
      <c r="G83" s="53">
        <f>SUM(F83:F86)</f>
        <v>322000</v>
      </c>
    </row>
    <row r="84" s="215" customFormat="1" spans="1:7">
      <c r="A84" s="131"/>
      <c r="B84" s="36"/>
      <c r="C84" s="227" t="s">
        <v>47</v>
      </c>
      <c r="D84" s="108">
        <v>1</v>
      </c>
      <c r="E84" s="7">
        <v>22000</v>
      </c>
      <c r="F84" s="228">
        <f t="shared" si="5"/>
        <v>22000</v>
      </c>
      <c r="G84" s="53"/>
    </row>
    <row r="85" s="215" customFormat="1" spans="1:7">
      <c r="A85" s="131"/>
      <c r="B85" s="36"/>
      <c r="C85" s="227" t="s">
        <v>48</v>
      </c>
      <c r="D85" s="108">
        <v>1</v>
      </c>
      <c r="E85" s="7">
        <v>20000</v>
      </c>
      <c r="F85" s="228">
        <f t="shared" si="5"/>
        <v>20000</v>
      </c>
      <c r="G85" s="53"/>
    </row>
    <row r="86" s="215" customFormat="1" spans="1:7">
      <c r="A86" s="146"/>
      <c r="B86" s="233"/>
      <c r="C86" s="227" t="s">
        <v>49</v>
      </c>
      <c r="D86" s="108">
        <v>2</v>
      </c>
      <c r="E86" s="7">
        <v>120000</v>
      </c>
      <c r="F86" s="228">
        <f t="shared" si="5"/>
        <v>240000</v>
      </c>
      <c r="G86" s="53"/>
    </row>
    <row r="87" s="215" customFormat="1" spans="1:7">
      <c r="A87" s="22">
        <v>70996</v>
      </c>
      <c r="B87" s="19">
        <v>45950</v>
      </c>
      <c r="C87" s="227" t="s">
        <v>44</v>
      </c>
      <c r="D87" s="108">
        <v>4</v>
      </c>
      <c r="E87" s="7">
        <v>8000</v>
      </c>
      <c r="F87" s="228">
        <f t="shared" si="5"/>
        <v>32000</v>
      </c>
      <c r="G87" s="53">
        <f>SUM(F87)</f>
        <v>32000</v>
      </c>
    </row>
    <row r="88" s="215" customFormat="1" spans="1:7">
      <c r="A88" s="127">
        <v>71019</v>
      </c>
      <c r="B88" s="30">
        <v>45950</v>
      </c>
      <c r="C88" s="227" t="s">
        <v>46</v>
      </c>
      <c r="D88" s="108">
        <v>1</v>
      </c>
      <c r="E88" s="7">
        <v>125000</v>
      </c>
      <c r="F88" s="228">
        <f t="shared" si="5"/>
        <v>125000</v>
      </c>
      <c r="G88" s="238">
        <f>SUM(F88:F89)</f>
        <v>975000</v>
      </c>
    </row>
    <row r="89" s="215" customFormat="1" spans="1:7">
      <c r="A89" s="146"/>
      <c r="B89" s="233"/>
      <c r="C89" s="227" t="s">
        <v>58</v>
      </c>
      <c r="D89" s="108">
        <v>1</v>
      </c>
      <c r="E89" s="7">
        <v>850000</v>
      </c>
      <c r="F89" s="228">
        <f t="shared" si="5"/>
        <v>850000</v>
      </c>
      <c r="G89" s="234"/>
    </row>
    <row r="90" s="215" customFormat="1" spans="1:7">
      <c r="A90" s="127">
        <v>71091</v>
      </c>
      <c r="B90" s="30">
        <v>45951</v>
      </c>
      <c r="C90" s="227" t="s">
        <v>51</v>
      </c>
      <c r="D90" s="108">
        <v>1</v>
      </c>
      <c r="E90" s="7">
        <v>125000</v>
      </c>
      <c r="F90" s="228">
        <f t="shared" ref="F90:F96" si="6">SUM(D90*E90)</f>
        <v>125000</v>
      </c>
      <c r="G90" s="238">
        <f>SUM(F90:F96)</f>
        <v>589000</v>
      </c>
    </row>
    <row r="91" s="215" customFormat="1" spans="1:7">
      <c r="A91" s="131"/>
      <c r="B91" s="36"/>
      <c r="C91" s="227" t="s">
        <v>49</v>
      </c>
      <c r="D91" s="108">
        <v>1</v>
      </c>
      <c r="E91" s="7">
        <v>120000</v>
      </c>
      <c r="F91" s="228">
        <f t="shared" si="6"/>
        <v>120000</v>
      </c>
      <c r="G91" s="232"/>
    </row>
    <row r="92" s="215" customFormat="1" spans="1:7">
      <c r="A92" s="131"/>
      <c r="B92" s="36"/>
      <c r="C92" s="227" t="s">
        <v>50</v>
      </c>
      <c r="D92" s="108">
        <v>1</v>
      </c>
      <c r="E92" s="7">
        <v>135000</v>
      </c>
      <c r="F92" s="228">
        <f t="shared" si="6"/>
        <v>135000</v>
      </c>
      <c r="G92" s="232"/>
    </row>
    <row r="93" s="215" customFormat="1" spans="1:7">
      <c r="A93" s="131"/>
      <c r="B93" s="36"/>
      <c r="C93" s="227" t="s">
        <v>45</v>
      </c>
      <c r="D93" s="108">
        <v>1</v>
      </c>
      <c r="E93" s="7">
        <v>135000</v>
      </c>
      <c r="F93" s="228">
        <f t="shared" si="6"/>
        <v>135000</v>
      </c>
      <c r="G93" s="232"/>
    </row>
    <row r="94" s="215" customFormat="1" spans="1:7">
      <c r="A94" s="131"/>
      <c r="B94" s="36"/>
      <c r="C94" s="227" t="s">
        <v>44</v>
      </c>
      <c r="D94" s="108">
        <v>4</v>
      </c>
      <c r="E94" s="7">
        <v>8000</v>
      </c>
      <c r="F94" s="228">
        <f t="shared" si="6"/>
        <v>32000</v>
      </c>
      <c r="G94" s="232"/>
    </row>
    <row r="95" s="215" customFormat="1" spans="1:7">
      <c r="A95" s="131"/>
      <c r="B95" s="36"/>
      <c r="C95" s="227" t="s">
        <v>48</v>
      </c>
      <c r="D95" s="108">
        <v>1</v>
      </c>
      <c r="E95" s="7">
        <v>20000</v>
      </c>
      <c r="F95" s="228">
        <f t="shared" si="6"/>
        <v>20000</v>
      </c>
      <c r="G95" s="232"/>
    </row>
    <row r="96" s="215" customFormat="1" spans="1:7">
      <c r="A96" s="146"/>
      <c r="B96" s="233"/>
      <c r="C96" s="227" t="s">
        <v>47</v>
      </c>
      <c r="D96" s="108">
        <v>1</v>
      </c>
      <c r="E96" s="7">
        <v>22000</v>
      </c>
      <c r="F96" s="228">
        <f t="shared" si="6"/>
        <v>22000</v>
      </c>
      <c r="G96" s="234"/>
    </row>
    <row r="97" s="215" customFormat="1" spans="1:7">
      <c r="A97" s="127">
        <v>71161</v>
      </c>
      <c r="B97" s="30">
        <v>45952</v>
      </c>
      <c r="C97" s="227" t="s">
        <v>46</v>
      </c>
      <c r="D97" s="108">
        <v>1</v>
      </c>
      <c r="E97" s="7">
        <v>125000</v>
      </c>
      <c r="F97" s="228">
        <f t="shared" ref="F97:F130" si="7">SUM(D97*E97)</f>
        <v>125000</v>
      </c>
      <c r="G97" s="238">
        <f>SUM(F97:F102)</f>
        <v>539000</v>
      </c>
    </row>
    <row r="98" s="215" customFormat="1" spans="1:7">
      <c r="A98" s="131"/>
      <c r="B98" s="36"/>
      <c r="C98" s="227" t="s">
        <v>51</v>
      </c>
      <c r="D98" s="108">
        <v>1</v>
      </c>
      <c r="E98" s="7">
        <v>125000</v>
      </c>
      <c r="F98" s="228">
        <f t="shared" si="7"/>
        <v>125000</v>
      </c>
      <c r="G98" s="232"/>
    </row>
    <row r="99" s="215" customFormat="1" spans="1:7">
      <c r="A99" s="131"/>
      <c r="B99" s="36"/>
      <c r="C99" s="227" t="s">
        <v>49</v>
      </c>
      <c r="D99" s="108">
        <v>1</v>
      </c>
      <c r="E99" s="7">
        <v>120000</v>
      </c>
      <c r="F99" s="228">
        <f t="shared" si="7"/>
        <v>120000</v>
      </c>
      <c r="G99" s="232"/>
    </row>
    <row r="100" s="215" customFormat="1" spans="1:7">
      <c r="A100" s="131"/>
      <c r="B100" s="36"/>
      <c r="C100" s="227" t="s">
        <v>54</v>
      </c>
      <c r="D100" s="108">
        <v>1</v>
      </c>
      <c r="E100" s="7">
        <v>115000</v>
      </c>
      <c r="F100" s="228">
        <f t="shared" si="7"/>
        <v>115000</v>
      </c>
      <c r="G100" s="232"/>
    </row>
    <row r="101" s="215" customFormat="1" spans="1:7">
      <c r="A101" s="131"/>
      <c r="B101" s="36"/>
      <c r="C101" s="227" t="s">
        <v>44</v>
      </c>
      <c r="D101" s="108">
        <v>4</v>
      </c>
      <c r="E101" s="7">
        <v>8000</v>
      </c>
      <c r="F101" s="228">
        <f t="shared" si="7"/>
        <v>32000</v>
      </c>
      <c r="G101" s="232"/>
    </row>
    <row r="102" s="215" customFormat="1" spans="1:7">
      <c r="A102" s="146"/>
      <c r="B102" s="233"/>
      <c r="C102" s="227" t="s">
        <v>47</v>
      </c>
      <c r="D102" s="108">
        <v>1</v>
      </c>
      <c r="E102" s="7">
        <v>22000</v>
      </c>
      <c r="F102" s="228">
        <f t="shared" si="7"/>
        <v>22000</v>
      </c>
      <c r="G102" s="234"/>
    </row>
    <row r="103" s="215" customFormat="1" spans="1:7">
      <c r="A103" s="22">
        <v>71235</v>
      </c>
      <c r="B103" s="19">
        <v>45953</v>
      </c>
      <c r="C103" s="227" t="s">
        <v>44</v>
      </c>
      <c r="D103" s="108">
        <v>4</v>
      </c>
      <c r="E103" s="7">
        <v>8000</v>
      </c>
      <c r="F103" s="228">
        <f t="shared" si="7"/>
        <v>32000</v>
      </c>
      <c r="G103" s="53">
        <f>SUM(F103:F105)</f>
        <v>74000</v>
      </c>
    </row>
    <row r="104" s="215" customFormat="1" spans="1:7">
      <c r="A104" s="22"/>
      <c r="B104" s="19"/>
      <c r="C104" s="227" t="s">
        <v>48</v>
      </c>
      <c r="D104" s="108">
        <v>1</v>
      </c>
      <c r="E104" s="7">
        <v>20000</v>
      </c>
      <c r="F104" s="228">
        <f t="shared" si="7"/>
        <v>20000</v>
      </c>
      <c r="G104" s="53"/>
    </row>
    <row r="105" s="215" customFormat="1" spans="1:7">
      <c r="A105" s="22"/>
      <c r="B105" s="19"/>
      <c r="C105" s="227" t="s">
        <v>47</v>
      </c>
      <c r="D105" s="108">
        <v>1</v>
      </c>
      <c r="E105" s="7">
        <v>22000</v>
      </c>
      <c r="F105" s="228">
        <f t="shared" si="7"/>
        <v>22000</v>
      </c>
      <c r="G105" s="53"/>
    </row>
    <row r="106" s="215" customFormat="1" spans="1:7">
      <c r="A106" s="22">
        <v>71326</v>
      </c>
      <c r="B106" s="19">
        <v>45954</v>
      </c>
      <c r="C106" s="227" t="s">
        <v>48</v>
      </c>
      <c r="D106" s="108">
        <v>1</v>
      </c>
      <c r="E106" s="7">
        <v>20000</v>
      </c>
      <c r="F106" s="228">
        <f t="shared" si="7"/>
        <v>20000</v>
      </c>
      <c r="G106" s="53">
        <f>SUM(F106:F109)</f>
        <v>530000</v>
      </c>
    </row>
    <row r="107" s="215" customFormat="1" spans="1:7">
      <c r="A107" s="22"/>
      <c r="B107" s="19"/>
      <c r="C107" s="227" t="s">
        <v>47</v>
      </c>
      <c r="D107" s="108">
        <v>1</v>
      </c>
      <c r="E107" s="7">
        <v>22000</v>
      </c>
      <c r="F107" s="228">
        <f t="shared" si="7"/>
        <v>22000</v>
      </c>
      <c r="G107" s="53"/>
    </row>
    <row r="108" s="215" customFormat="1" spans="1:7">
      <c r="A108" s="22"/>
      <c r="B108" s="19"/>
      <c r="C108" s="227" t="s">
        <v>52</v>
      </c>
      <c r="D108" s="108">
        <v>1</v>
      </c>
      <c r="E108" s="7">
        <v>440000</v>
      </c>
      <c r="F108" s="228">
        <f t="shared" si="7"/>
        <v>440000</v>
      </c>
      <c r="G108" s="53"/>
    </row>
    <row r="109" s="215" customFormat="1" spans="1:7">
      <c r="A109" s="22"/>
      <c r="B109" s="19"/>
      <c r="C109" s="227" t="s">
        <v>44</v>
      </c>
      <c r="D109" s="108">
        <v>6</v>
      </c>
      <c r="E109" s="7">
        <v>8000</v>
      </c>
      <c r="F109" s="228">
        <f t="shared" si="7"/>
        <v>48000</v>
      </c>
      <c r="G109" s="53"/>
    </row>
    <row r="110" s="215" customFormat="1" spans="1:7">
      <c r="A110" s="22">
        <v>71386</v>
      </c>
      <c r="B110" s="19">
        <v>45955</v>
      </c>
      <c r="C110" s="227" t="s">
        <v>44</v>
      </c>
      <c r="D110" s="108">
        <v>6</v>
      </c>
      <c r="E110" s="7">
        <v>8000</v>
      </c>
      <c r="F110" s="228">
        <f t="shared" si="7"/>
        <v>48000</v>
      </c>
      <c r="G110" s="53">
        <f>SUM(F110:F113)</f>
        <v>225000</v>
      </c>
    </row>
    <row r="111" s="215" customFormat="1" spans="1:7">
      <c r="A111" s="22"/>
      <c r="B111" s="19"/>
      <c r="C111" s="227" t="s">
        <v>48</v>
      </c>
      <c r="D111" s="108">
        <v>1</v>
      </c>
      <c r="E111" s="7">
        <v>20000</v>
      </c>
      <c r="F111" s="228">
        <f t="shared" si="7"/>
        <v>20000</v>
      </c>
      <c r="G111" s="53"/>
    </row>
    <row r="112" s="215" customFormat="1" spans="1:7">
      <c r="A112" s="22"/>
      <c r="B112" s="19"/>
      <c r="C112" s="227" t="s">
        <v>47</v>
      </c>
      <c r="D112" s="108">
        <v>1</v>
      </c>
      <c r="E112" s="7">
        <v>22000</v>
      </c>
      <c r="F112" s="228">
        <f t="shared" si="7"/>
        <v>22000</v>
      </c>
      <c r="G112" s="53"/>
    </row>
    <row r="113" s="215" customFormat="1" spans="1:7">
      <c r="A113" s="22"/>
      <c r="B113" s="19"/>
      <c r="C113" s="227" t="s">
        <v>45</v>
      </c>
      <c r="D113" s="108">
        <v>1</v>
      </c>
      <c r="E113" s="7">
        <v>135000</v>
      </c>
      <c r="F113" s="228">
        <f t="shared" si="7"/>
        <v>135000</v>
      </c>
      <c r="G113" s="53"/>
    </row>
    <row r="114" s="215" customFormat="1" spans="1:7">
      <c r="A114" s="131">
        <v>71456</v>
      </c>
      <c r="B114" s="36">
        <v>45956</v>
      </c>
      <c r="C114" s="229" t="s">
        <v>44</v>
      </c>
      <c r="D114" s="230">
        <v>5</v>
      </c>
      <c r="E114" s="231">
        <v>8000</v>
      </c>
      <c r="F114" s="228">
        <f t="shared" si="7"/>
        <v>40000</v>
      </c>
      <c r="G114" s="232">
        <f>SUM(F114:F117)</f>
        <v>207000</v>
      </c>
    </row>
    <row r="115" s="215" customFormat="1" spans="1:7">
      <c r="A115" s="131"/>
      <c r="B115" s="36"/>
      <c r="C115" s="227" t="s">
        <v>48</v>
      </c>
      <c r="D115" s="108">
        <v>1</v>
      </c>
      <c r="E115" s="7">
        <v>20000</v>
      </c>
      <c r="F115" s="228">
        <f t="shared" si="7"/>
        <v>20000</v>
      </c>
      <c r="G115" s="232"/>
    </row>
    <row r="116" s="215" customFormat="1" spans="1:7">
      <c r="A116" s="131"/>
      <c r="B116" s="36"/>
      <c r="C116" s="227" t="s">
        <v>47</v>
      </c>
      <c r="D116" s="108">
        <v>1</v>
      </c>
      <c r="E116" s="7">
        <v>22000</v>
      </c>
      <c r="F116" s="228">
        <f t="shared" si="7"/>
        <v>22000</v>
      </c>
      <c r="G116" s="232"/>
    </row>
    <row r="117" s="215" customFormat="1" spans="1:7">
      <c r="A117" s="146"/>
      <c r="B117" s="233"/>
      <c r="C117" s="227" t="s">
        <v>46</v>
      </c>
      <c r="D117" s="108">
        <v>1</v>
      </c>
      <c r="E117" s="7">
        <v>125000</v>
      </c>
      <c r="F117" s="228">
        <f t="shared" si="7"/>
        <v>125000</v>
      </c>
      <c r="G117" s="234"/>
    </row>
    <row r="118" s="215" customFormat="1" spans="1:7">
      <c r="A118" s="22">
        <v>71528</v>
      </c>
      <c r="B118" s="19">
        <v>45957</v>
      </c>
      <c r="C118" s="227" t="s">
        <v>44</v>
      </c>
      <c r="D118" s="108">
        <v>6</v>
      </c>
      <c r="E118" s="7">
        <v>8000</v>
      </c>
      <c r="F118" s="228">
        <f t="shared" si="7"/>
        <v>48000</v>
      </c>
      <c r="G118" s="53">
        <f>SUM(F118:F119)</f>
        <v>88000</v>
      </c>
    </row>
    <row r="119" s="215" customFormat="1" spans="1:7">
      <c r="A119" s="22"/>
      <c r="B119" s="19"/>
      <c r="C119" s="227" t="s">
        <v>48</v>
      </c>
      <c r="D119" s="108">
        <v>2</v>
      </c>
      <c r="E119" s="7">
        <v>20000</v>
      </c>
      <c r="F119" s="228">
        <f t="shared" si="7"/>
        <v>40000</v>
      </c>
      <c r="G119" s="53"/>
    </row>
    <row r="120" s="215" customFormat="1" spans="1:7">
      <c r="A120" s="22">
        <v>71609</v>
      </c>
      <c r="B120" s="19">
        <v>45958</v>
      </c>
      <c r="C120" s="227" t="s">
        <v>44</v>
      </c>
      <c r="D120" s="108">
        <v>4</v>
      </c>
      <c r="E120" s="7">
        <v>8000</v>
      </c>
      <c r="F120" s="228">
        <f t="shared" si="7"/>
        <v>32000</v>
      </c>
      <c r="G120" s="53">
        <f>SUM(F120:F121)</f>
        <v>262000</v>
      </c>
    </row>
    <row r="121" s="215" customFormat="1" spans="1:7">
      <c r="A121" s="22"/>
      <c r="B121" s="19"/>
      <c r="C121" s="227" t="s">
        <v>54</v>
      </c>
      <c r="D121" s="108">
        <v>2</v>
      </c>
      <c r="E121" s="7">
        <v>115000</v>
      </c>
      <c r="F121" s="228">
        <f t="shared" si="7"/>
        <v>230000</v>
      </c>
      <c r="G121" s="53"/>
    </row>
    <row r="122" s="215" customFormat="1" spans="1:7">
      <c r="A122" s="131">
        <v>71689</v>
      </c>
      <c r="B122" s="36">
        <v>45959</v>
      </c>
      <c r="C122" s="229" t="s">
        <v>51</v>
      </c>
      <c r="D122" s="230">
        <v>1</v>
      </c>
      <c r="E122" s="231">
        <v>125000</v>
      </c>
      <c r="F122" s="228">
        <f t="shared" si="7"/>
        <v>125000</v>
      </c>
      <c r="G122" s="232">
        <f>SUM(F122:F124)</f>
        <v>300000</v>
      </c>
    </row>
    <row r="123" s="215" customFormat="1" spans="1:7">
      <c r="A123" s="131"/>
      <c r="B123" s="36"/>
      <c r="C123" s="227" t="s">
        <v>44</v>
      </c>
      <c r="D123" s="108">
        <v>5</v>
      </c>
      <c r="E123" s="7">
        <v>8000</v>
      </c>
      <c r="F123" s="228">
        <f t="shared" si="7"/>
        <v>40000</v>
      </c>
      <c r="G123" s="232"/>
    </row>
    <row r="124" s="215" customFormat="1" spans="1:7">
      <c r="A124" s="146"/>
      <c r="B124" s="233"/>
      <c r="C124" s="227" t="s">
        <v>50</v>
      </c>
      <c r="D124" s="108">
        <v>1</v>
      </c>
      <c r="E124" s="7">
        <v>135000</v>
      </c>
      <c r="F124" s="228">
        <f t="shared" si="7"/>
        <v>135000</v>
      </c>
      <c r="G124" s="234"/>
    </row>
    <row r="125" s="215" customFormat="1" spans="1:7">
      <c r="A125" s="22">
        <v>71748</v>
      </c>
      <c r="B125" s="19">
        <v>45960</v>
      </c>
      <c r="C125" s="227" t="s">
        <v>48</v>
      </c>
      <c r="D125" s="108">
        <v>2</v>
      </c>
      <c r="E125" s="7">
        <v>20000</v>
      </c>
      <c r="F125" s="228">
        <f t="shared" si="7"/>
        <v>40000</v>
      </c>
      <c r="G125" s="53">
        <f>SUM(F125:F129)</f>
        <v>356000</v>
      </c>
    </row>
    <row r="126" s="215" customFormat="1" spans="1:7">
      <c r="A126" s="22"/>
      <c r="B126" s="19"/>
      <c r="C126" s="227" t="s">
        <v>47</v>
      </c>
      <c r="D126" s="108">
        <v>2</v>
      </c>
      <c r="E126" s="7">
        <v>22000</v>
      </c>
      <c r="F126" s="228">
        <f t="shared" si="7"/>
        <v>44000</v>
      </c>
      <c r="G126" s="53"/>
    </row>
    <row r="127" s="215" customFormat="1" spans="1:7">
      <c r="A127" s="22"/>
      <c r="B127" s="19"/>
      <c r="C127" s="227" t="s">
        <v>54</v>
      </c>
      <c r="D127" s="108">
        <v>1</v>
      </c>
      <c r="E127" s="7">
        <v>115000</v>
      </c>
      <c r="F127" s="228">
        <f t="shared" si="7"/>
        <v>115000</v>
      </c>
      <c r="G127" s="53"/>
    </row>
    <row r="128" s="215" customFormat="1" spans="1:7">
      <c r="A128" s="22"/>
      <c r="B128" s="19"/>
      <c r="C128" s="227" t="s">
        <v>46</v>
      </c>
      <c r="D128" s="108">
        <v>1</v>
      </c>
      <c r="E128" s="7">
        <v>125000</v>
      </c>
      <c r="F128" s="228">
        <f t="shared" si="7"/>
        <v>125000</v>
      </c>
      <c r="G128" s="53"/>
    </row>
    <row r="129" s="215" customFormat="1" spans="1:7">
      <c r="A129" s="22"/>
      <c r="B129" s="19"/>
      <c r="C129" s="227" t="s">
        <v>44</v>
      </c>
      <c r="D129" s="108">
        <v>4</v>
      </c>
      <c r="E129" s="7">
        <v>8000</v>
      </c>
      <c r="F129" s="228">
        <f t="shared" si="7"/>
        <v>32000</v>
      </c>
      <c r="G129" s="53"/>
    </row>
    <row r="130" s="215" customFormat="1" spans="1:7">
      <c r="A130" s="22">
        <v>71794</v>
      </c>
      <c r="B130" s="19">
        <v>45960</v>
      </c>
      <c r="C130" s="227" t="s">
        <v>52</v>
      </c>
      <c r="D130" s="108">
        <v>1</v>
      </c>
      <c r="E130" s="7">
        <v>440000</v>
      </c>
      <c r="F130" s="228">
        <f t="shared" si="7"/>
        <v>440000</v>
      </c>
      <c r="G130" s="239">
        <f>SUM(F130)</f>
        <v>440000</v>
      </c>
    </row>
    <row r="131" s="215" customFormat="1" spans="1:7">
      <c r="A131" s="22">
        <v>71807</v>
      </c>
      <c r="B131" s="19">
        <v>45961</v>
      </c>
      <c r="C131" s="227" t="s">
        <v>44</v>
      </c>
      <c r="D131" s="108">
        <v>4</v>
      </c>
      <c r="E131" s="7">
        <v>8000</v>
      </c>
      <c r="F131" s="228">
        <f t="shared" ref="F131:F137" si="8">SUM(D131*E131)</f>
        <v>32000</v>
      </c>
      <c r="G131" s="53">
        <f>SUM(F131:F137)</f>
        <v>1566000</v>
      </c>
    </row>
    <row r="132" s="215" customFormat="1" spans="1:7">
      <c r="A132" s="22"/>
      <c r="B132" s="19"/>
      <c r="C132" s="227" t="s">
        <v>47</v>
      </c>
      <c r="D132" s="108">
        <v>2</v>
      </c>
      <c r="E132" s="7">
        <v>22000</v>
      </c>
      <c r="F132" s="228">
        <f t="shared" si="8"/>
        <v>44000</v>
      </c>
      <c r="G132" s="53"/>
    </row>
    <row r="133" s="215" customFormat="1" spans="1:7">
      <c r="A133" s="22"/>
      <c r="B133" s="19"/>
      <c r="C133" s="227" t="s">
        <v>48</v>
      </c>
      <c r="D133" s="108">
        <v>1</v>
      </c>
      <c r="E133" s="7">
        <v>20000</v>
      </c>
      <c r="F133" s="228">
        <f t="shared" si="8"/>
        <v>20000</v>
      </c>
      <c r="G133" s="53"/>
    </row>
    <row r="134" s="215" customFormat="1" spans="1:7">
      <c r="A134" s="22"/>
      <c r="B134" s="19"/>
      <c r="C134" s="227" t="s">
        <v>50</v>
      </c>
      <c r="D134" s="108">
        <v>1</v>
      </c>
      <c r="E134" s="7">
        <v>135000</v>
      </c>
      <c r="F134" s="228">
        <f t="shared" si="8"/>
        <v>135000</v>
      </c>
      <c r="G134" s="53"/>
    </row>
    <row r="135" s="215" customFormat="1" spans="1:7">
      <c r="A135" s="22"/>
      <c r="B135" s="19"/>
      <c r="C135" s="227" t="s">
        <v>52</v>
      </c>
      <c r="D135" s="108">
        <v>2</v>
      </c>
      <c r="E135" s="7">
        <v>440000</v>
      </c>
      <c r="F135" s="228">
        <f t="shared" si="8"/>
        <v>880000</v>
      </c>
      <c r="G135" s="53"/>
    </row>
    <row r="136" s="215" customFormat="1" spans="1:7">
      <c r="A136" s="22"/>
      <c r="B136" s="19"/>
      <c r="C136" s="227" t="s">
        <v>57</v>
      </c>
      <c r="D136" s="108">
        <v>1</v>
      </c>
      <c r="E136" s="7">
        <v>440000</v>
      </c>
      <c r="F136" s="228">
        <f t="shared" si="8"/>
        <v>440000</v>
      </c>
      <c r="G136" s="53"/>
    </row>
    <row r="137" s="215" customFormat="1" spans="1:7">
      <c r="A137" s="22"/>
      <c r="B137" s="19"/>
      <c r="C137" s="227" t="s">
        <v>53</v>
      </c>
      <c r="D137" s="108">
        <v>10</v>
      </c>
      <c r="E137" s="7">
        <v>1500</v>
      </c>
      <c r="F137" s="228">
        <f t="shared" si="8"/>
        <v>15000</v>
      </c>
      <c r="G137" s="53"/>
    </row>
    <row r="138" s="215" customFormat="1" spans="1:7">
      <c r="A138" s="240"/>
      <c r="B138" s="241"/>
      <c r="C138" s="229"/>
      <c r="D138" s="230"/>
      <c r="E138" s="231"/>
      <c r="F138" s="242"/>
      <c r="G138" s="243"/>
    </row>
    <row r="139" s="215" customFormat="1" spans="1:7">
      <c r="A139" s="244"/>
      <c r="B139" s="245"/>
      <c r="C139" s="227"/>
      <c r="D139" s="108"/>
      <c r="E139" s="7"/>
      <c r="F139" s="228"/>
      <c r="G139" s="246"/>
    </row>
    <row r="140" s="215" customFormat="1" spans="1:7">
      <c r="A140" s="22"/>
      <c r="B140" s="19"/>
      <c r="C140" s="227"/>
      <c r="D140" s="108"/>
      <c r="E140" s="7"/>
      <c r="F140" s="228"/>
      <c r="G140" s="53"/>
    </row>
    <row r="141" s="215" customFormat="1" spans="1:7">
      <c r="A141" s="22"/>
      <c r="B141" s="19"/>
      <c r="C141" s="227"/>
      <c r="D141" s="108"/>
      <c r="E141" s="7"/>
      <c r="F141" s="228"/>
      <c r="G141" s="53"/>
    </row>
    <row r="142" s="215" customFormat="1" spans="1:7">
      <c r="A142" s="22"/>
      <c r="B142" s="19"/>
      <c r="C142" s="227"/>
      <c r="D142" s="108"/>
      <c r="E142" s="7"/>
      <c r="F142" s="228"/>
      <c r="G142" s="53"/>
    </row>
    <row r="143" s="215" customFormat="1" spans="1:7">
      <c r="A143" s="131"/>
      <c r="B143" s="36"/>
      <c r="C143" s="229"/>
      <c r="D143" s="230"/>
      <c r="E143" s="231"/>
      <c r="F143" s="242"/>
      <c r="G143" s="232"/>
    </row>
    <row r="144" s="215" customFormat="1" spans="1:7">
      <c r="A144" s="146"/>
      <c r="B144" s="233"/>
      <c r="C144" s="227"/>
      <c r="D144" s="108"/>
      <c r="E144" s="7"/>
      <c r="F144" s="228"/>
      <c r="G144" s="234"/>
    </row>
    <row r="145" s="215" customFormat="1" spans="1:7">
      <c r="A145" s="22"/>
      <c r="B145" s="19"/>
      <c r="C145" s="227"/>
      <c r="D145" s="108"/>
      <c r="E145" s="7"/>
      <c r="F145" s="228"/>
      <c r="G145" s="53"/>
    </row>
    <row r="146" s="215" customFormat="1" spans="1:7">
      <c r="A146" s="22"/>
      <c r="B146" s="19"/>
      <c r="C146" s="227"/>
      <c r="D146" s="108"/>
      <c r="E146" s="7"/>
      <c r="F146" s="228"/>
      <c r="G146" s="53"/>
    </row>
    <row r="147" s="215" customFormat="1" spans="1:7">
      <c r="A147" s="22"/>
      <c r="B147" s="19"/>
      <c r="C147" s="227"/>
      <c r="D147" s="108"/>
      <c r="E147" s="7"/>
      <c r="F147" s="228"/>
      <c r="G147" s="53"/>
    </row>
    <row r="148" s="215" customFormat="1" spans="1:7">
      <c r="A148" s="22"/>
      <c r="B148" s="19"/>
      <c r="C148" s="229"/>
      <c r="D148" s="230"/>
      <c r="E148" s="231"/>
      <c r="F148" s="242"/>
      <c r="G148" s="238"/>
    </row>
    <row r="149" s="215" customFormat="1" spans="1:7">
      <c r="A149" s="22"/>
      <c r="B149" s="19"/>
      <c r="C149" s="229"/>
      <c r="D149" s="230"/>
      <c r="E149" s="231"/>
      <c r="F149" s="228"/>
      <c r="G149" s="232"/>
    </row>
    <row r="150" s="215" customFormat="1" spans="1:7">
      <c r="A150" s="22"/>
      <c r="B150" s="19"/>
      <c r="C150" s="227"/>
      <c r="D150" s="108"/>
      <c r="E150" s="7"/>
      <c r="F150" s="228"/>
      <c r="G150" s="232"/>
    </row>
    <row r="151" s="215" customFormat="1" spans="1:7">
      <c r="A151" s="22"/>
      <c r="B151" s="19"/>
      <c r="C151" s="227"/>
      <c r="D151" s="108"/>
      <c r="E151" s="7"/>
      <c r="F151" s="228"/>
      <c r="G151" s="232"/>
    </row>
    <row r="152" s="215" customFormat="1" spans="1:7">
      <c r="A152" s="22"/>
      <c r="B152" s="19"/>
      <c r="C152" s="227"/>
      <c r="D152" s="108"/>
      <c r="E152" s="7"/>
      <c r="F152" s="228"/>
      <c r="G152" s="232"/>
    </row>
    <row r="153" s="215" customFormat="1" spans="1:7">
      <c r="A153" s="22"/>
      <c r="B153" s="19"/>
      <c r="C153" s="227"/>
      <c r="D153" s="108"/>
      <c r="E153" s="7"/>
      <c r="F153" s="228"/>
      <c r="G153" s="234"/>
    </row>
    <row r="154" s="215" customFormat="1" spans="1:7">
      <c r="A154" s="22"/>
      <c r="B154" s="19"/>
      <c r="C154" s="227"/>
      <c r="D154" s="108"/>
      <c r="E154" s="7"/>
      <c r="F154" s="228"/>
      <c r="G154" s="53"/>
    </row>
    <row r="155" s="215" customFormat="1" spans="1:7">
      <c r="A155" s="22"/>
      <c r="B155" s="19"/>
      <c r="C155" s="227"/>
      <c r="D155" s="108"/>
      <c r="E155" s="7"/>
      <c r="F155" s="228"/>
      <c r="G155" s="53"/>
    </row>
    <row r="156" s="215" customFormat="1" spans="1:7">
      <c r="A156" s="22"/>
      <c r="B156" s="19"/>
      <c r="C156" s="227"/>
      <c r="D156" s="108"/>
      <c r="E156" s="7"/>
      <c r="F156" s="228"/>
      <c r="G156" s="53"/>
    </row>
    <row r="157" s="215" customFormat="1" spans="1:8">
      <c r="A157" s="217"/>
      <c r="B157" s="218"/>
      <c r="C157" s="219"/>
      <c r="D157" s="220"/>
      <c r="E157" s="221"/>
      <c r="G157" s="221">
        <f>SUM(G2:G156)</f>
        <v>13909500</v>
      </c>
      <c r="H157" s="237"/>
    </row>
  </sheetData>
  <mergeCells count="108">
    <mergeCell ref="A2:A7"/>
    <mergeCell ref="A8:A10"/>
    <mergeCell ref="A11:A13"/>
    <mergeCell ref="A14:A19"/>
    <mergeCell ref="A20:A25"/>
    <mergeCell ref="A26:A31"/>
    <mergeCell ref="A32:A34"/>
    <mergeCell ref="A35:A39"/>
    <mergeCell ref="A40:A42"/>
    <mergeCell ref="A43:A49"/>
    <mergeCell ref="A50:A53"/>
    <mergeCell ref="A54:A57"/>
    <mergeCell ref="A58:A63"/>
    <mergeCell ref="A64:A66"/>
    <mergeCell ref="A67:A70"/>
    <mergeCell ref="A71:A75"/>
    <mergeCell ref="A76:A78"/>
    <mergeCell ref="A79:A82"/>
    <mergeCell ref="A83:A86"/>
    <mergeCell ref="A88:A89"/>
    <mergeCell ref="A90:A96"/>
    <mergeCell ref="A97:A102"/>
    <mergeCell ref="A103:A105"/>
    <mergeCell ref="A106:A109"/>
    <mergeCell ref="A110:A113"/>
    <mergeCell ref="A114:A117"/>
    <mergeCell ref="A118:A119"/>
    <mergeCell ref="A120:A121"/>
    <mergeCell ref="A122:A124"/>
    <mergeCell ref="A125:A129"/>
    <mergeCell ref="A131:A137"/>
    <mergeCell ref="A140:A142"/>
    <mergeCell ref="A143:A144"/>
    <mergeCell ref="A145:A147"/>
    <mergeCell ref="A148:A153"/>
    <mergeCell ref="A154:A156"/>
    <mergeCell ref="B2:B7"/>
    <mergeCell ref="B8:B10"/>
    <mergeCell ref="B11:B13"/>
    <mergeCell ref="B14:B19"/>
    <mergeCell ref="B20:B25"/>
    <mergeCell ref="B26:B31"/>
    <mergeCell ref="B32:B34"/>
    <mergeCell ref="B35:B39"/>
    <mergeCell ref="B40:B42"/>
    <mergeCell ref="B43:B49"/>
    <mergeCell ref="B50:B53"/>
    <mergeCell ref="B54:B57"/>
    <mergeCell ref="B58:B63"/>
    <mergeCell ref="B64:B66"/>
    <mergeCell ref="B67:B70"/>
    <mergeCell ref="B71:B75"/>
    <mergeCell ref="B76:B78"/>
    <mergeCell ref="B79:B82"/>
    <mergeCell ref="B83:B86"/>
    <mergeCell ref="B88:B89"/>
    <mergeCell ref="B90:B96"/>
    <mergeCell ref="B97:B102"/>
    <mergeCell ref="B103:B105"/>
    <mergeCell ref="B106:B109"/>
    <mergeCell ref="B110:B113"/>
    <mergeCell ref="B114:B117"/>
    <mergeCell ref="B118:B119"/>
    <mergeCell ref="B120:B121"/>
    <mergeCell ref="B122:B124"/>
    <mergeCell ref="B125:B129"/>
    <mergeCell ref="B131:B137"/>
    <mergeCell ref="B140:B142"/>
    <mergeCell ref="B143:B144"/>
    <mergeCell ref="B145:B147"/>
    <mergeCell ref="B148:B153"/>
    <mergeCell ref="B154:B156"/>
    <mergeCell ref="G2:G7"/>
    <mergeCell ref="G8:G10"/>
    <mergeCell ref="G11:G13"/>
    <mergeCell ref="G14:G19"/>
    <mergeCell ref="G20:G25"/>
    <mergeCell ref="G26:G31"/>
    <mergeCell ref="G32:G34"/>
    <mergeCell ref="G35:G39"/>
    <mergeCell ref="G40:G42"/>
    <mergeCell ref="G43:G49"/>
    <mergeCell ref="G50:G53"/>
    <mergeCell ref="G54:G57"/>
    <mergeCell ref="G58:G63"/>
    <mergeCell ref="G64:G66"/>
    <mergeCell ref="G67:G70"/>
    <mergeCell ref="G71:G75"/>
    <mergeCell ref="G76:G78"/>
    <mergeCell ref="G79:G82"/>
    <mergeCell ref="G83:G86"/>
    <mergeCell ref="G88:G89"/>
    <mergeCell ref="G90:G96"/>
    <mergeCell ref="G97:G102"/>
    <mergeCell ref="G103:G105"/>
    <mergeCell ref="G106:G109"/>
    <mergeCell ref="G110:G113"/>
    <mergeCell ref="G114:G117"/>
    <mergeCell ref="G118:G119"/>
    <mergeCell ref="G120:G121"/>
    <mergeCell ref="G122:G124"/>
    <mergeCell ref="G125:G129"/>
    <mergeCell ref="G131:G137"/>
    <mergeCell ref="G140:G142"/>
    <mergeCell ref="G143:G144"/>
    <mergeCell ref="G145:G147"/>
    <mergeCell ref="G148:G153"/>
    <mergeCell ref="G154:G156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5"/>
  <sheetViews>
    <sheetView zoomScale="83" zoomScaleNormal="83" workbookViewId="0">
      <pane ySplit="1" topLeftCell="A11" activePane="bottomLeft" state="frozen"/>
      <selection/>
      <selection pane="bottomLeft" activeCell="E13" sqref="E13"/>
    </sheetView>
  </sheetViews>
  <sheetFormatPr defaultColWidth="9.14285714285714" defaultRowHeight="15" outlineLevelCol="6"/>
  <cols>
    <col min="2" max="2" width="10.1428571428571" customWidth="1"/>
    <col min="3" max="4" width="19.447619047619" customWidth="1"/>
    <col min="5" max="5" width="40.9619047619048" customWidth="1"/>
    <col min="6" max="6" width="17.7142857142857" customWidth="1"/>
    <col min="7" max="7" width="17.7238095238095" customWidth="1"/>
  </cols>
  <sheetData>
    <row r="1" ht="28" customHeight="1" spans="1:7">
      <c r="A1" s="12" t="s">
        <v>0</v>
      </c>
      <c r="B1" s="12" t="s">
        <v>59</v>
      </c>
      <c r="C1" s="12" t="s">
        <v>60</v>
      </c>
      <c r="D1" s="12" t="s">
        <v>61</v>
      </c>
      <c r="E1" s="12" t="s">
        <v>62</v>
      </c>
      <c r="F1" s="12" t="s">
        <v>3</v>
      </c>
      <c r="G1" s="12" t="s">
        <v>5</v>
      </c>
    </row>
    <row r="2" ht="140" customHeight="1" spans="1:7">
      <c r="A2" s="85">
        <v>45931</v>
      </c>
      <c r="B2" s="108">
        <v>10095</v>
      </c>
      <c r="C2" s="62" t="s">
        <v>63</v>
      </c>
      <c r="D2" s="15">
        <v>20</v>
      </c>
      <c r="E2" s="4"/>
      <c r="F2" s="211">
        <v>12000</v>
      </c>
      <c r="G2" s="211">
        <f>SUM(D2*F2)</f>
        <v>240000</v>
      </c>
    </row>
    <row r="3" ht="140" customHeight="1" spans="1:7">
      <c r="A3" s="85">
        <v>45933</v>
      </c>
      <c r="B3" s="108">
        <v>9645</v>
      </c>
      <c r="C3" s="62" t="s">
        <v>63</v>
      </c>
      <c r="D3" s="15">
        <v>20</v>
      </c>
      <c r="E3" s="4"/>
      <c r="F3" s="211">
        <v>12000</v>
      </c>
      <c r="G3" s="211">
        <f t="shared" ref="G3:G14" si="0">SUM(D3*F3)</f>
        <v>240000</v>
      </c>
    </row>
    <row r="4" ht="140" customHeight="1" spans="1:7">
      <c r="A4" s="85">
        <v>45936</v>
      </c>
      <c r="B4" s="108">
        <v>10262</v>
      </c>
      <c r="C4" s="62" t="s">
        <v>63</v>
      </c>
      <c r="D4" s="15">
        <v>20</v>
      </c>
      <c r="E4" s="4"/>
      <c r="F4" s="211">
        <v>12000</v>
      </c>
      <c r="G4" s="211">
        <f t="shared" si="0"/>
        <v>240000</v>
      </c>
    </row>
    <row r="5" ht="140" customHeight="1" spans="1:7">
      <c r="A5" s="85">
        <v>45938</v>
      </c>
      <c r="B5" s="108">
        <v>9730</v>
      </c>
      <c r="C5" s="62" t="s">
        <v>63</v>
      </c>
      <c r="D5" s="15">
        <v>20</v>
      </c>
      <c r="E5" s="4"/>
      <c r="F5" s="211">
        <v>12000</v>
      </c>
      <c r="G5" s="211">
        <f t="shared" si="0"/>
        <v>240000</v>
      </c>
    </row>
    <row r="6" ht="140" customHeight="1" spans="1:7">
      <c r="A6" s="85">
        <v>45940</v>
      </c>
      <c r="B6" s="108">
        <v>9845</v>
      </c>
      <c r="C6" s="62" t="s">
        <v>63</v>
      </c>
      <c r="D6" s="15">
        <v>20</v>
      </c>
      <c r="E6" s="4"/>
      <c r="F6" s="211">
        <v>12000</v>
      </c>
      <c r="G6" s="211">
        <f t="shared" si="0"/>
        <v>240000</v>
      </c>
    </row>
    <row r="7" ht="140" customHeight="1" spans="1:7">
      <c r="A7" s="85">
        <v>45944</v>
      </c>
      <c r="B7" s="108">
        <v>10425</v>
      </c>
      <c r="C7" s="62" t="s">
        <v>63</v>
      </c>
      <c r="D7" s="15">
        <v>20</v>
      </c>
      <c r="E7" s="4"/>
      <c r="F7" s="211">
        <v>12000</v>
      </c>
      <c r="G7" s="211">
        <f t="shared" si="0"/>
        <v>240000</v>
      </c>
    </row>
    <row r="8" ht="140" customHeight="1" spans="1:7">
      <c r="A8" s="85">
        <v>45946</v>
      </c>
      <c r="B8" s="108">
        <v>10359</v>
      </c>
      <c r="C8" s="62" t="s">
        <v>63</v>
      </c>
      <c r="D8" s="15">
        <v>20</v>
      </c>
      <c r="E8" s="4"/>
      <c r="F8" s="211">
        <v>13000</v>
      </c>
      <c r="G8" s="211">
        <f t="shared" si="0"/>
        <v>260000</v>
      </c>
    </row>
    <row r="9" ht="140" customHeight="1" spans="1:7">
      <c r="A9" s="85">
        <v>45949</v>
      </c>
      <c r="B9" s="108">
        <v>9931</v>
      </c>
      <c r="C9" s="62" t="s">
        <v>63</v>
      </c>
      <c r="D9" s="15">
        <v>20</v>
      </c>
      <c r="E9" s="4"/>
      <c r="F9" s="211">
        <v>13000</v>
      </c>
      <c r="G9" s="211">
        <f t="shared" si="0"/>
        <v>260000</v>
      </c>
    </row>
    <row r="10" ht="140" customHeight="1" spans="1:7">
      <c r="A10" s="85">
        <v>45950</v>
      </c>
      <c r="B10" s="108">
        <v>10502</v>
      </c>
      <c r="C10" s="62" t="s">
        <v>63</v>
      </c>
      <c r="D10" s="15">
        <v>15</v>
      </c>
      <c r="E10" s="4"/>
      <c r="F10" s="211">
        <v>13000</v>
      </c>
      <c r="G10" s="211">
        <f t="shared" si="0"/>
        <v>195000</v>
      </c>
    </row>
    <row r="11" ht="140" customHeight="1" spans="1:7">
      <c r="A11" s="85">
        <v>45957</v>
      </c>
      <c r="B11" s="212">
        <v>10734</v>
      </c>
      <c r="C11" s="62" t="s">
        <v>63</v>
      </c>
      <c r="D11" s="15">
        <v>20</v>
      </c>
      <c r="E11" s="4"/>
      <c r="F11" s="211">
        <v>13000</v>
      </c>
      <c r="G11" s="211">
        <f t="shared" si="0"/>
        <v>260000</v>
      </c>
    </row>
    <row r="12" ht="140" customHeight="1" spans="1:7">
      <c r="A12" s="18"/>
      <c r="B12" s="212"/>
      <c r="C12" s="62"/>
      <c r="D12" s="15"/>
      <c r="E12" s="4"/>
      <c r="F12" s="211"/>
      <c r="G12" s="211">
        <f t="shared" si="0"/>
        <v>0</v>
      </c>
    </row>
    <row r="13" ht="140" customHeight="1" spans="1:7">
      <c r="A13" s="18"/>
      <c r="B13" s="212"/>
      <c r="C13" s="62"/>
      <c r="D13" s="15"/>
      <c r="E13" s="4"/>
      <c r="F13" s="211"/>
      <c r="G13" s="211">
        <f t="shared" si="0"/>
        <v>0</v>
      </c>
    </row>
    <row r="14" ht="140" customHeight="1" spans="1:7">
      <c r="A14" s="85"/>
      <c r="B14" s="108"/>
      <c r="C14" s="62"/>
      <c r="D14" s="15"/>
      <c r="E14" s="4"/>
      <c r="F14" s="211"/>
      <c r="G14" s="211">
        <f t="shared" si="0"/>
        <v>0</v>
      </c>
    </row>
    <row r="15" ht="23.25" spans="1:7">
      <c r="A15" s="213"/>
      <c r="B15" s="213"/>
      <c r="C15" s="213"/>
      <c r="D15" s="213"/>
      <c r="E15" s="214">
        <f>SUM(G2:G14)</f>
        <v>2415000</v>
      </c>
      <c r="F15" s="214"/>
      <c r="G15" s="214"/>
    </row>
  </sheetData>
  <mergeCells count="2">
    <mergeCell ref="A15:C15"/>
    <mergeCell ref="E15:G15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4"/>
  <sheetViews>
    <sheetView tabSelected="1" zoomScale="70" zoomScaleNormal="70" workbookViewId="0">
      <pane ySplit="1" topLeftCell="A9" activePane="bottomLeft" state="frozen"/>
      <selection/>
      <selection pane="bottomLeft" activeCell="A11" sqref="A11:B13"/>
    </sheetView>
  </sheetViews>
  <sheetFormatPr defaultColWidth="9.14285714285714" defaultRowHeight="15"/>
  <cols>
    <col min="1" max="1" width="17.4285714285714" style="10" customWidth="1"/>
    <col min="2" max="2" width="19.1428571428571" customWidth="1"/>
    <col min="3" max="3" width="23.0190476190476" customWidth="1"/>
    <col min="4" max="4" width="7.72380952380952" customWidth="1"/>
    <col min="5" max="5" width="52.6571428571429" customWidth="1"/>
    <col min="6" max="6" width="20" customWidth="1"/>
    <col min="7" max="7" width="25.7047619047619" customWidth="1"/>
    <col min="8" max="8" width="29.0666666666667" customWidth="1"/>
    <col min="9" max="9" width="14.4285714285714"/>
    <col min="11" max="11" width="14.4285714285714"/>
  </cols>
  <sheetData>
    <row r="1" ht="16" customHeight="1" spans="1:8">
      <c r="A1" s="11" t="s">
        <v>0</v>
      </c>
      <c r="B1" s="12" t="s">
        <v>59</v>
      </c>
      <c r="C1" s="12" t="s">
        <v>60</v>
      </c>
      <c r="D1" s="12" t="s">
        <v>64</v>
      </c>
      <c r="E1" s="12" t="s">
        <v>62</v>
      </c>
      <c r="F1" s="12" t="s">
        <v>65</v>
      </c>
      <c r="G1" s="12" t="s">
        <v>66</v>
      </c>
      <c r="H1" s="12" t="s">
        <v>5</v>
      </c>
    </row>
    <row r="2" ht="177" customHeight="1" spans="1:8">
      <c r="A2" s="126">
        <v>45933</v>
      </c>
      <c r="B2" s="126" t="s">
        <v>67</v>
      </c>
      <c r="C2" s="14" t="s">
        <v>68</v>
      </c>
      <c r="D2" s="15">
        <v>3</v>
      </c>
      <c r="E2" s="127"/>
      <c r="F2" s="16">
        <v>450000</v>
      </c>
      <c r="G2" s="202">
        <f>D2*F2</f>
        <v>1350000</v>
      </c>
      <c r="H2" s="202">
        <f>SUM(D2*F2)</f>
        <v>1350000</v>
      </c>
    </row>
    <row r="3" ht="177" customHeight="1" spans="1:8">
      <c r="A3" s="13">
        <v>45933</v>
      </c>
      <c r="B3" s="203" t="s">
        <v>69</v>
      </c>
      <c r="C3" s="14" t="s">
        <v>70</v>
      </c>
      <c r="D3" s="15">
        <v>3</v>
      </c>
      <c r="E3" s="6"/>
      <c r="F3" s="16">
        <v>550000</v>
      </c>
      <c r="G3" s="202">
        <f>D3*F3</f>
        <v>1650000</v>
      </c>
      <c r="H3" s="16">
        <f>SUM(D3*F3)</f>
        <v>1650000</v>
      </c>
    </row>
    <row r="4" ht="177" customHeight="1" spans="1:8">
      <c r="A4" s="126">
        <v>45934</v>
      </c>
      <c r="B4" s="126" t="s">
        <v>71</v>
      </c>
      <c r="C4" s="143" t="s">
        <v>72</v>
      </c>
      <c r="D4" s="15">
        <v>2</v>
      </c>
      <c r="E4" s="127"/>
      <c r="F4" s="16">
        <v>650000</v>
      </c>
      <c r="G4" s="202">
        <f>D4*F4</f>
        <v>1300000</v>
      </c>
      <c r="H4" s="202">
        <f>SUM(D4*F4)</f>
        <v>1300000</v>
      </c>
    </row>
    <row r="5" ht="177" customHeight="1" spans="1:8">
      <c r="A5" s="126">
        <v>45936</v>
      </c>
      <c r="B5" s="126" t="s">
        <v>73</v>
      </c>
      <c r="C5" s="143" t="s">
        <v>74</v>
      </c>
      <c r="D5" s="15">
        <v>2</v>
      </c>
      <c r="E5" s="127"/>
      <c r="F5" s="16">
        <v>425000</v>
      </c>
      <c r="G5" s="202">
        <f>D5*F5</f>
        <v>850000</v>
      </c>
      <c r="H5" s="202">
        <f>SUM(D5*F5)</f>
        <v>850000</v>
      </c>
    </row>
    <row r="6" ht="59" customHeight="1" spans="1:8">
      <c r="A6" s="126">
        <v>45940</v>
      </c>
      <c r="B6" s="126" t="s">
        <v>75</v>
      </c>
      <c r="C6" s="143" t="s">
        <v>72</v>
      </c>
      <c r="D6" s="15">
        <v>2</v>
      </c>
      <c r="E6" s="127"/>
      <c r="F6" s="16">
        <v>650000</v>
      </c>
      <c r="G6" s="35">
        <f>SUM(D6*F6)</f>
        <v>1300000</v>
      </c>
      <c r="H6" s="202">
        <f>SUM(G6:G8)</f>
        <v>2550000</v>
      </c>
    </row>
    <row r="7" ht="59" customHeight="1" spans="1:11">
      <c r="A7" s="130"/>
      <c r="B7" s="130"/>
      <c r="C7" s="143" t="s">
        <v>76</v>
      </c>
      <c r="D7" s="15">
        <v>1</v>
      </c>
      <c r="E7" s="131"/>
      <c r="F7" s="16">
        <v>800000</v>
      </c>
      <c r="G7" s="35">
        <f>SUM(D7*F7)</f>
        <v>800000</v>
      </c>
      <c r="H7" s="204"/>
      <c r="I7" s="210"/>
      <c r="K7" s="210"/>
    </row>
    <row r="8" ht="59" customHeight="1" spans="1:9">
      <c r="A8" s="130"/>
      <c r="B8" s="130"/>
      <c r="C8" s="143" t="s">
        <v>77</v>
      </c>
      <c r="D8" s="15">
        <v>1</v>
      </c>
      <c r="E8" s="131"/>
      <c r="F8" s="16">
        <v>450000</v>
      </c>
      <c r="G8" s="35">
        <f>SUM(D8*F8)</f>
        <v>450000</v>
      </c>
      <c r="H8" s="204"/>
      <c r="I8" s="210"/>
    </row>
    <row r="9" ht="177" customHeight="1" spans="1:8">
      <c r="A9" s="153">
        <v>45947</v>
      </c>
      <c r="B9" s="153" t="s">
        <v>78</v>
      </c>
      <c r="C9" s="143" t="s">
        <v>68</v>
      </c>
      <c r="D9" s="15">
        <v>3</v>
      </c>
      <c r="E9" s="22"/>
      <c r="F9" s="16">
        <v>450000</v>
      </c>
      <c r="G9" s="35">
        <f>D9*F9</f>
        <v>1350000</v>
      </c>
      <c r="H9" s="35">
        <f>SUM(D9*F9)</f>
        <v>1350000</v>
      </c>
    </row>
    <row r="10" ht="177" customHeight="1" spans="1:8">
      <c r="A10" s="205">
        <v>45958</v>
      </c>
      <c r="B10" s="152" t="s">
        <v>79</v>
      </c>
      <c r="C10" s="143" t="s">
        <v>80</v>
      </c>
      <c r="D10" s="15">
        <v>2</v>
      </c>
      <c r="E10" s="200"/>
      <c r="F10" s="206">
        <v>475000</v>
      </c>
      <c r="G10" s="206">
        <f>D10*F10</f>
        <v>950000</v>
      </c>
      <c r="H10" s="206">
        <f>SUM(G10)</f>
        <v>950000</v>
      </c>
    </row>
    <row r="11" ht="60" customHeight="1" spans="1:8">
      <c r="A11" s="130"/>
      <c r="B11" s="126"/>
      <c r="C11" s="143"/>
      <c r="D11" s="15"/>
      <c r="E11" s="127"/>
      <c r="F11" s="16"/>
      <c r="G11" s="16"/>
      <c r="H11" s="202"/>
    </row>
    <row r="12" ht="60" customHeight="1" spans="1:8">
      <c r="A12" s="130"/>
      <c r="B12" s="130"/>
      <c r="C12" s="143"/>
      <c r="D12" s="15"/>
      <c r="E12" s="131"/>
      <c r="F12" s="16"/>
      <c r="G12" s="16"/>
      <c r="H12" s="204"/>
    </row>
    <row r="13" ht="60" customHeight="1" spans="1:8">
      <c r="A13" s="207"/>
      <c r="B13" s="130"/>
      <c r="C13" s="143"/>
      <c r="D13" s="15"/>
      <c r="E13" s="146"/>
      <c r="F13" s="16"/>
      <c r="G13" s="16"/>
      <c r="H13" s="208"/>
    </row>
    <row r="14" ht="34" customHeight="1" spans="1:8">
      <c r="A14" s="17"/>
      <c r="B14" s="209"/>
      <c r="C14" s="18"/>
      <c r="D14" s="18"/>
      <c r="E14" s="5"/>
      <c r="F14" s="5"/>
      <c r="G14" s="16"/>
      <c r="H14" s="5">
        <f>SUM(H2:H13)</f>
        <v>10000000</v>
      </c>
    </row>
    <row r="15" ht="58" customHeight="1"/>
    <row r="16" ht="58" customHeight="1"/>
    <row r="17" ht="58" customHeight="1"/>
    <row r="18" ht="58" customHeight="1"/>
    <row r="19" ht="58" customHeight="1"/>
    <row r="20" ht="58" customHeight="1"/>
    <row r="21" ht="58" customHeight="1"/>
    <row r="22" ht="58" customHeight="1"/>
    <row r="23" ht="58" customHeight="1"/>
    <row r="24" ht="58" customHeight="1"/>
  </sheetData>
  <mergeCells count="9">
    <mergeCell ref="A14:C14"/>
    <mergeCell ref="A6:A8"/>
    <mergeCell ref="A11:A13"/>
    <mergeCell ref="B6:B8"/>
    <mergeCell ref="B11:B13"/>
    <mergeCell ref="E6:E8"/>
    <mergeCell ref="E11:E13"/>
    <mergeCell ref="H6:H8"/>
    <mergeCell ref="H11:H13"/>
  </mergeCell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3"/>
  <sheetViews>
    <sheetView zoomScale="55" zoomScaleNormal="55" workbookViewId="0">
      <pane ySplit="1" topLeftCell="A2" activePane="bottomLeft" state="frozen"/>
      <selection/>
      <selection pane="bottomLeft" activeCell="B2" sqref="B2"/>
    </sheetView>
  </sheetViews>
  <sheetFormatPr defaultColWidth="9.14285714285714" defaultRowHeight="15"/>
  <cols>
    <col min="1" max="1" width="20.5142857142857" customWidth="1"/>
    <col min="2" max="2" width="34.8" customWidth="1"/>
    <col min="3" max="3" width="34.0190476190476" customWidth="1"/>
    <col min="4" max="4" width="12.9809523809524" customWidth="1"/>
    <col min="5" max="5" width="26.752380952381" customWidth="1"/>
    <col min="6" max="6" width="28.047619047619" customWidth="1"/>
    <col min="7" max="7" width="30.647619047619" customWidth="1"/>
    <col min="8" max="9" width="24.9238095238095" customWidth="1"/>
    <col min="10" max="10" width="64.9333333333333" customWidth="1"/>
    <col min="11" max="11" width="12.8571428571429"/>
  </cols>
  <sheetData>
    <row r="1" ht="34" customHeight="1" spans="1:10">
      <c r="A1" s="167" t="s">
        <v>0</v>
      </c>
      <c r="B1" s="167" t="s">
        <v>59</v>
      </c>
      <c r="C1" s="167" t="s">
        <v>60</v>
      </c>
      <c r="D1" s="167" t="s">
        <v>64</v>
      </c>
      <c r="E1" s="167" t="s">
        <v>3</v>
      </c>
      <c r="F1" s="167" t="s">
        <v>81</v>
      </c>
      <c r="G1" s="167" t="s">
        <v>65</v>
      </c>
      <c r="H1" s="167" t="s">
        <v>82</v>
      </c>
      <c r="I1" s="167" t="s">
        <v>5</v>
      </c>
      <c r="J1" s="167" t="s">
        <v>83</v>
      </c>
    </row>
    <row r="2" ht="350" customHeight="1" spans="1:10">
      <c r="A2" s="168">
        <v>45936</v>
      </c>
      <c r="B2" s="169" t="s">
        <v>84</v>
      </c>
      <c r="C2" s="170" t="s">
        <v>85</v>
      </c>
      <c r="D2" s="175">
        <v>1</v>
      </c>
      <c r="E2" s="176">
        <v>370000</v>
      </c>
      <c r="F2" s="176">
        <v>37000</v>
      </c>
      <c r="G2" s="176">
        <f>E2-F2</f>
        <v>333000</v>
      </c>
      <c r="H2" s="177">
        <f t="shared" ref="H2:H9" si="0">D2*G2</f>
        <v>333000</v>
      </c>
      <c r="I2" s="177">
        <f>SUM(H2)</f>
        <v>333000</v>
      </c>
      <c r="J2" s="6"/>
    </row>
    <row r="3" ht="175" customHeight="1" spans="1:10">
      <c r="A3" s="178">
        <v>45937</v>
      </c>
      <c r="B3" s="179" t="s">
        <v>86</v>
      </c>
      <c r="C3" s="170" t="s">
        <v>87</v>
      </c>
      <c r="D3" s="175">
        <v>2</v>
      </c>
      <c r="E3" s="176">
        <v>385000</v>
      </c>
      <c r="F3" s="176">
        <v>38500</v>
      </c>
      <c r="G3" s="180">
        <f>E3-F3</f>
        <v>346500</v>
      </c>
      <c r="H3" s="177">
        <f t="shared" si="0"/>
        <v>693000</v>
      </c>
      <c r="I3" s="177">
        <f>SUM(H3:H4)</f>
        <v>1489500</v>
      </c>
      <c r="J3" s="127"/>
    </row>
    <row r="4" ht="175" customHeight="1" spans="1:10">
      <c r="A4" s="178"/>
      <c r="B4" s="179"/>
      <c r="C4" s="170" t="s">
        <v>88</v>
      </c>
      <c r="D4" s="175">
        <v>3</v>
      </c>
      <c r="E4" s="176">
        <v>295000</v>
      </c>
      <c r="F4" s="176">
        <v>29500</v>
      </c>
      <c r="G4" s="180">
        <f>E4-F4</f>
        <v>265500</v>
      </c>
      <c r="H4" s="177">
        <f t="shared" si="0"/>
        <v>796500</v>
      </c>
      <c r="I4" s="194"/>
      <c r="J4" s="131"/>
    </row>
    <row r="5" ht="350" customHeight="1" spans="1:10">
      <c r="A5" s="181">
        <v>45943</v>
      </c>
      <c r="B5" s="182" t="s">
        <v>89</v>
      </c>
      <c r="C5" s="183" t="s">
        <v>85</v>
      </c>
      <c r="D5" s="184">
        <v>3</v>
      </c>
      <c r="E5" s="185">
        <v>370000</v>
      </c>
      <c r="F5" s="185">
        <v>37000</v>
      </c>
      <c r="G5" s="185">
        <f>E5-F5</f>
        <v>333000</v>
      </c>
      <c r="H5" s="186">
        <f t="shared" si="0"/>
        <v>999000</v>
      </c>
      <c r="I5" s="195">
        <f>SUM(H5)</f>
        <v>999000</v>
      </c>
      <c r="J5" s="196"/>
    </row>
    <row r="6" ht="350" customHeight="1" spans="1:10">
      <c r="A6" s="168">
        <v>45944</v>
      </c>
      <c r="B6" s="169" t="s">
        <v>90</v>
      </c>
      <c r="C6" s="170" t="s">
        <v>91</v>
      </c>
      <c r="D6" s="175">
        <v>3</v>
      </c>
      <c r="E6" s="176">
        <v>246000</v>
      </c>
      <c r="F6" s="176">
        <v>0</v>
      </c>
      <c r="G6" s="176">
        <v>246000</v>
      </c>
      <c r="H6" s="177">
        <f t="shared" si="0"/>
        <v>738000</v>
      </c>
      <c r="I6" s="176">
        <f>SUM(H6)</f>
        <v>738000</v>
      </c>
      <c r="J6" s="6"/>
    </row>
    <row r="7" ht="350" customHeight="1" spans="1:10">
      <c r="A7" s="168">
        <v>45944</v>
      </c>
      <c r="B7" s="169" t="s">
        <v>92</v>
      </c>
      <c r="C7" s="170" t="s">
        <v>93</v>
      </c>
      <c r="D7" s="175">
        <v>3</v>
      </c>
      <c r="E7" s="176">
        <v>290000</v>
      </c>
      <c r="F7" s="176">
        <v>29000</v>
      </c>
      <c r="G7" s="176">
        <f>E7-F7</f>
        <v>261000</v>
      </c>
      <c r="H7" s="177">
        <f t="shared" si="0"/>
        <v>783000</v>
      </c>
      <c r="I7" s="176">
        <f>SUM(H7)</f>
        <v>783000</v>
      </c>
      <c r="J7" s="6"/>
    </row>
    <row r="8" ht="169" customHeight="1" spans="1:10">
      <c r="A8" s="178">
        <v>45950</v>
      </c>
      <c r="B8" s="179" t="s">
        <v>94</v>
      </c>
      <c r="C8" s="170" t="s">
        <v>88</v>
      </c>
      <c r="D8" s="175">
        <v>3</v>
      </c>
      <c r="E8" s="176">
        <v>295000</v>
      </c>
      <c r="F8" s="176">
        <v>29500</v>
      </c>
      <c r="G8" s="176">
        <f>E8-F8</f>
        <v>265500</v>
      </c>
      <c r="H8" s="177">
        <f t="shared" si="0"/>
        <v>796500</v>
      </c>
      <c r="I8" s="197">
        <f>SUM(H8:H9)</f>
        <v>1282500</v>
      </c>
      <c r="J8" s="127"/>
    </row>
    <row r="9" ht="169" customHeight="1" spans="1:10">
      <c r="A9" s="178"/>
      <c r="B9" s="179"/>
      <c r="C9" s="170" t="s">
        <v>95</v>
      </c>
      <c r="D9" s="175">
        <v>2</v>
      </c>
      <c r="E9" s="176">
        <v>270000</v>
      </c>
      <c r="F9" s="176">
        <v>27000</v>
      </c>
      <c r="G9" s="176">
        <f>E9-F9</f>
        <v>243000</v>
      </c>
      <c r="H9" s="177">
        <f t="shared" si="0"/>
        <v>486000</v>
      </c>
      <c r="I9" s="186"/>
      <c r="J9" s="146"/>
    </row>
    <row r="10" ht="338" customHeight="1" spans="1:10">
      <c r="A10" s="168">
        <v>45955</v>
      </c>
      <c r="B10" s="169" t="s">
        <v>96</v>
      </c>
      <c r="C10" s="170" t="s">
        <v>97</v>
      </c>
      <c r="D10" s="175">
        <v>3</v>
      </c>
      <c r="E10" s="176">
        <v>375000</v>
      </c>
      <c r="F10" s="176">
        <v>37500</v>
      </c>
      <c r="G10" s="176">
        <f>E10-F10</f>
        <v>337500</v>
      </c>
      <c r="H10" s="187">
        <f>SUM(D10*G10)</f>
        <v>1012500</v>
      </c>
      <c r="I10" s="198">
        <f>SUM(H10)</f>
        <v>1012500</v>
      </c>
      <c r="J10" s="199"/>
    </row>
    <row r="11" ht="338" customHeight="1" spans="1:10">
      <c r="A11" s="179"/>
      <c r="B11" s="188"/>
      <c r="C11" s="189"/>
      <c r="D11" s="175"/>
      <c r="E11" s="176"/>
      <c r="F11" s="176"/>
      <c r="G11" s="176"/>
      <c r="H11" s="187"/>
      <c r="I11" s="187"/>
      <c r="J11" s="200"/>
    </row>
    <row r="12" ht="338" customHeight="1" spans="1:10">
      <c r="A12" s="179"/>
      <c r="B12" s="188"/>
      <c r="C12" s="190"/>
      <c r="D12" s="175"/>
      <c r="E12" s="176"/>
      <c r="F12" s="176"/>
      <c r="G12" s="176"/>
      <c r="H12" s="187"/>
      <c r="I12" s="187"/>
      <c r="J12" s="6"/>
    </row>
    <row r="13" ht="35" customHeight="1" spans="1:10">
      <c r="A13" s="191" t="s">
        <v>5</v>
      </c>
      <c r="B13" s="191"/>
      <c r="C13" s="191"/>
      <c r="D13" s="191"/>
      <c r="E13" s="191"/>
      <c r="F13" s="192">
        <f>SUM(I2:I12)</f>
        <v>6637500</v>
      </c>
      <c r="G13" s="193"/>
      <c r="H13" s="193"/>
      <c r="I13" s="193"/>
      <c r="J13" s="201"/>
    </row>
  </sheetData>
  <mergeCells count="10">
    <mergeCell ref="A13:E13"/>
    <mergeCell ref="F13:J13"/>
    <mergeCell ref="A3:A4"/>
    <mergeCell ref="A8:A9"/>
    <mergeCell ref="B3:B4"/>
    <mergeCell ref="B8:B9"/>
    <mergeCell ref="I3:I4"/>
    <mergeCell ref="I8:I9"/>
    <mergeCell ref="J3:J4"/>
    <mergeCell ref="J8:J9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62" zoomScaleNormal="62" workbookViewId="0">
      <selection activeCell="E2" sqref="E2"/>
    </sheetView>
  </sheetViews>
  <sheetFormatPr defaultColWidth="9.14285714285714" defaultRowHeight="15" outlineLevelRow="2" outlineLevelCol="6"/>
  <cols>
    <col min="1" max="1" width="18.9619047619048" customWidth="1"/>
    <col min="2" max="2" width="32.9809523809524" customWidth="1"/>
    <col min="3" max="3" width="29.3428571428571" customWidth="1"/>
    <col min="4" max="4" width="25.3333333333333" customWidth="1"/>
    <col min="5" max="5" width="60.2571428571429" customWidth="1"/>
    <col min="6" max="7" width="30.647619047619" customWidth="1"/>
  </cols>
  <sheetData>
    <row r="1" ht="34" customHeight="1" spans="1:7">
      <c r="A1" s="167" t="s">
        <v>0</v>
      </c>
      <c r="B1" s="167" t="s">
        <v>59</v>
      </c>
      <c r="C1" s="167" t="s">
        <v>60</v>
      </c>
      <c r="D1" s="167" t="s">
        <v>64</v>
      </c>
      <c r="E1" s="167" t="s">
        <v>62</v>
      </c>
      <c r="F1" s="167" t="s">
        <v>3</v>
      </c>
      <c r="G1" s="167" t="s">
        <v>5</v>
      </c>
    </row>
    <row r="2" ht="338" customHeight="1" spans="1:7">
      <c r="A2" s="168"/>
      <c r="B2" s="169"/>
      <c r="C2" s="170"/>
      <c r="D2" s="170"/>
      <c r="E2" s="6"/>
      <c r="F2" s="171"/>
      <c r="G2" s="171"/>
    </row>
    <row r="3" ht="35" customHeight="1" spans="1:7">
      <c r="A3" s="172" t="s">
        <v>5</v>
      </c>
      <c r="B3" s="172"/>
      <c r="C3" s="173"/>
      <c r="D3" s="172"/>
      <c r="E3" s="26"/>
      <c r="F3" s="27"/>
      <c r="G3" s="174"/>
    </row>
  </sheetData>
  <mergeCells count="2">
    <mergeCell ref="A3:C3"/>
    <mergeCell ref="E3:G3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5"/>
  <sheetViews>
    <sheetView zoomScale="55" zoomScaleNormal="55" workbookViewId="0">
      <selection activeCell="E11" sqref="E11:E15"/>
    </sheetView>
  </sheetViews>
  <sheetFormatPr defaultColWidth="9.14285714285714" defaultRowHeight="15" outlineLevelCol="6"/>
  <cols>
    <col min="1" max="1" width="15.2761904761905" style="10" customWidth="1"/>
    <col min="2" max="2" width="16.0952380952381" customWidth="1"/>
    <col min="3" max="4" width="25.3428571428571" customWidth="1"/>
    <col min="5" max="5" width="59.9619047619048" customWidth="1"/>
    <col min="6" max="7" width="29.0666666666667" customWidth="1"/>
    <col min="8" max="8" width="12.8571428571429"/>
  </cols>
  <sheetData>
    <row r="1" ht="34" customHeight="1" spans="1:7">
      <c r="A1" s="124" t="s">
        <v>0</v>
      </c>
      <c r="B1" s="125" t="s">
        <v>59</v>
      </c>
      <c r="C1" s="125" t="s">
        <v>60</v>
      </c>
      <c r="D1" s="125" t="s">
        <v>64</v>
      </c>
      <c r="E1" s="125" t="s">
        <v>62</v>
      </c>
      <c r="F1" s="125" t="s">
        <v>3</v>
      </c>
      <c r="G1" s="125" t="s">
        <v>5</v>
      </c>
    </row>
    <row r="2" ht="46" customHeight="1" spans="1:7">
      <c r="A2" s="126">
        <v>45938</v>
      </c>
      <c r="B2" s="126" t="s">
        <v>98</v>
      </c>
      <c r="C2" s="14" t="s">
        <v>99</v>
      </c>
      <c r="D2" s="15">
        <v>2</v>
      </c>
      <c r="E2" s="127"/>
      <c r="F2" s="128">
        <v>100000</v>
      </c>
      <c r="G2" s="129">
        <f>SUM(D2*F2+D3*F3+D4*F4+D5*F5+D6*F6+D7*F7+D8*F8)</f>
        <v>1800000</v>
      </c>
    </row>
    <row r="3" ht="46" customHeight="1" spans="1:7">
      <c r="A3" s="130"/>
      <c r="B3" s="130"/>
      <c r="C3" s="14" t="s">
        <v>100</v>
      </c>
      <c r="D3" s="15">
        <v>2</v>
      </c>
      <c r="E3" s="131"/>
      <c r="F3" s="128">
        <v>100000</v>
      </c>
      <c r="G3" s="132"/>
    </row>
    <row r="4" ht="46" customHeight="1" spans="1:7">
      <c r="A4" s="130"/>
      <c r="B4" s="130"/>
      <c r="C4" s="14" t="s">
        <v>101</v>
      </c>
      <c r="D4" s="15">
        <v>4</v>
      </c>
      <c r="E4" s="131"/>
      <c r="F4" s="128">
        <v>100000</v>
      </c>
      <c r="G4" s="132"/>
    </row>
    <row r="5" ht="46" customHeight="1" spans="1:7">
      <c r="A5" s="130"/>
      <c r="B5" s="130"/>
      <c r="C5" s="14" t="s">
        <v>102</v>
      </c>
      <c r="D5" s="15">
        <v>3</v>
      </c>
      <c r="E5" s="131"/>
      <c r="F5" s="128">
        <v>100000</v>
      </c>
      <c r="G5" s="132"/>
    </row>
    <row r="6" ht="46" customHeight="1" spans="1:7">
      <c r="A6" s="130"/>
      <c r="B6" s="130"/>
      <c r="C6" s="133" t="s">
        <v>103</v>
      </c>
      <c r="D6" s="15">
        <v>3</v>
      </c>
      <c r="E6" s="131"/>
      <c r="F6" s="128">
        <v>100000</v>
      </c>
      <c r="G6" s="132"/>
    </row>
    <row r="7" ht="46" customHeight="1" spans="1:7">
      <c r="A7" s="130"/>
      <c r="B7" s="130"/>
      <c r="C7" s="133" t="s">
        <v>104</v>
      </c>
      <c r="D7" s="15">
        <v>2</v>
      </c>
      <c r="E7" s="131"/>
      <c r="F7" s="128">
        <v>100000</v>
      </c>
      <c r="G7" s="132"/>
    </row>
    <row r="8" ht="46" customHeight="1" spans="1:7">
      <c r="A8" s="130"/>
      <c r="B8" s="130"/>
      <c r="C8" s="133" t="s">
        <v>105</v>
      </c>
      <c r="D8" s="15">
        <v>2</v>
      </c>
      <c r="E8" s="131"/>
      <c r="F8" s="128">
        <v>100000</v>
      </c>
      <c r="G8" s="132"/>
    </row>
    <row r="9" ht="35" customHeight="1" spans="1:7">
      <c r="A9" s="134" t="s">
        <v>66</v>
      </c>
      <c r="B9" s="134"/>
      <c r="C9" s="134"/>
      <c r="D9" s="135">
        <f>SUM(D2:D8)</f>
        <v>18</v>
      </c>
      <c r="E9" s="136"/>
      <c r="F9" s="137" t="s">
        <v>106</v>
      </c>
      <c r="G9" s="138">
        <v>198000</v>
      </c>
    </row>
    <row r="10" ht="35" customHeight="1" spans="1:7">
      <c r="A10" s="134" t="s">
        <v>5</v>
      </c>
      <c r="B10" s="134"/>
      <c r="C10" s="134"/>
      <c r="D10" s="15"/>
      <c r="E10" s="139">
        <f>SUM(G2:G9)</f>
        <v>1998000</v>
      </c>
      <c r="F10" s="140"/>
      <c r="G10" s="140"/>
    </row>
    <row r="11" ht="64" customHeight="1" spans="1:7">
      <c r="A11" s="130"/>
      <c r="B11" s="130"/>
      <c r="C11" s="141"/>
      <c r="D11" s="15"/>
      <c r="E11" s="131"/>
      <c r="F11" s="142"/>
      <c r="G11" s="132"/>
    </row>
    <row r="12" ht="64" customHeight="1" spans="1:7">
      <c r="A12" s="130"/>
      <c r="B12" s="130"/>
      <c r="C12" s="143"/>
      <c r="D12" s="15"/>
      <c r="E12" s="131"/>
      <c r="F12" s="128"/>
      <c r="G12" s="132"/>
    </row>
    <row r="13" ht="64" customHeight="1" spans="1:7">
      <c r="A13" s="130"/>
      <c r="B13" s="130"/>
      <c r="C13" s="143"/>
      <c r="D13" s="15"/>
      <c r="E13" s="131"/>
      <c r="F13" s="128"/>
      <c r="G13" s="132"/>
    </row>
    <row r="14" ht="64" customHeight="1" spans="1:7">
      <c r="A14" s="130"/>
      <c r="B14" s="130"/>
      <c r="C14" s="143"/>
      <c r="D14" s="15"/>
      <c r="E14" s="131"/>
      <c r="F14" s="128"/>
      <c r="G14" s="132"/>
    </row>
    <row r="15" ht="64" customHeight="1" spans="1:7">
      <c r="A15" s="130"/>
      <c r="B15" s="130"/>
      <c r="C15" s="144"/>
      <c r="D15" s="145"/>
      <c r="E15" s="146"/>
      <c r="F15" s="128"/>
      <c r="G15" s="142"/>
    </row>
    <row r="16" ht="35" customHeight="1" spans="1:7">
      <c r="A16" s="147"/>
      <c r="B16" s="148"/>
      <c r="C16" s="149"/>
      <c r="D16" s="150"/>
      <c r="E16" s="131"/>
      <c r="F16" s="129"/>
      <c r="G16" s="151"/>
    </row>
    <row r="17" ht="35" customHeight="1" spans="1:7">
      <c r="A17" s="147"/>
      <c r="B17" s="148"/>
      <c r="C17" s="149"/>
      <c r="D17" s="152"/>
      <c r="E17" s="139"/>
      <c r="F17" s="140"/>
      <c r="G17" s="140"/>
    </row>
    <row r="18" ht="160" customHeight="1" spans="1:7">
      <c r="A18" s="153"/>
      <c r="B18" s="153"/>
      <c r="C18" s="14"/>
      <c r="D18" s="145"/>
      <c r="E18" s="127"/>
      <c r="F18" s="128"/>
      <c r="G18" s="129"/>
    </row>
    <row r="19" ht="160" customHeight="1" spans="1:7">
      <c r="A19" s="153"/>
      <c r="B19" s="153"/>
      <c r="C19" s="14"/>
      <c r="D19" s="145"/>
      <c r="E19" s="146"/>
      <c r="F19" s="128"/>
      <c r="G19" s="142"/>
    </row>
    <row r="20" ht="35" customHeight="1" spans="1:7">
      <c r="A20" s="147"/>
      <c r="B20" s="148"/>
      <c r="C20" s="149"/>
      <c r="D20" s="150"/>
      <c r="E20" s="6"/>
      <c r="F20" s="128"/>
      <c r="G20" s="138"/>
    </row>
    <row r="21" ht="35" customHeight="1" spans="1:7">
      <c r="A21" s="147"/>
      <c r="B21" s="148"/>
      <c r="C21" s="149"/>
      <c r="D21" s="154"/>
      <c r="E21" s="139"/>
      <c r="F21" s="140"/>
      <c r="G21" s="140"/>
    </row>
    <row r="22" ht="321" customHeight="1" spans="1:7">
      <c r="A22" s="13"/>
      <c r="B22" s="152"/>
      <c r="C22" s="14"/>
      <c r="D22" s="145"/>
      <c r="E22" s="6"/>
      <c r="F22" s="155"/>
      <c r="G22" s="155"/>
    </row>
    <row r="23" ht="34" customHeight="1" spans="1:7">
      <c r="A23" s="147"/>
      <c r="B23" s="148"/>
      <c r="C23" s="149"/>
      <c r="D23" s="145"/>
      <c r="E23" s="156"/>
      <c r="F23" s="128"/>
      <c r="G23" s="138"/>
    </row>
    <row r="24" ht="34" customHeight="1" spans="1:7">
      <c r="A24" s="147"/>
      <c r="B24" s="148"/>
      <c r="C24" s="149"/>
      <c r="D24" s="157"/>
      <c r="E24" s="158"/>
      <c r="F24" s="159"/>
      <c r="G24" s="160"/>
    </row>
    <row r="25" ht="34" customHeight="1" spans="1:7">
      <c r="A25" s="161"/>
      <c r="B25" s="162"/>
      <c r="C25" s="163"/>
      <c r="D25" s="163"/>
      <c r="E25" s="164" t="s">
        <v>5</v>
      </c>
      <c r="F25" s="66">
        <f>SUM(E10+E17+E21+E24)</f>
        <v>1998000</v>
      </c>
      <c r="G25" s="165"/>
    </row>
    <row r="26" ht="58" customHeight="1" spans="6:6">
      <c r="F26" s="166"/>
    </row>
    <row r="27" ht="58" customHeight="1"/>
    <row r="28" ht="58" customHeight="1"/>
    <row r="29" ht="58" customHeight="1"/>
    <row r="30" ht="58" customHeight="1"/>
    <row r="31" ht="58" customHeight="1"/>
    <row r="32" ht="58" customHeight="1"/>
    <row r="33" ht="58" customHeight="1"/>
    <row r="34" ht="58" customHeight="1"/>
    <row r="35" ht="58" customHeight="1"/>
  </sheetData>
  <mergeCells count="26">
    <mergeCell ref="A9:C9"/>
    <mergeCell ref="A10:C10"/>
    <mergeCell ref="E10:G10"/>
    <mergeCell ref="A16:C16"/>
    <mergeCell ref="A17:C17"/>
    <mergeCell ref="E17:G17"/>
    <mergeCell ref="A20:C20"/>
    <mergeCell ref="A21:C21"/>
    <mergeCell ref="E21:G21"/>
    <mergeCell ref="A23:C23"/>
    <mergeCell ref="A24:C24"/>
    <mergeCell ref="E24:G24"/>
    <mergeCell ref="A25:C25"/>
    <mergeCell ref="F25:G25"/>
    <mergeCell ref="A2:A8"/>
    <mergeCell ref="A11:A15"/>
    <mergeCell ref="A18:A19"/>
    <mergeCell ref="B2:B8"/>
    <mergeCell ref="B11:B15"/>
    <mergeCell ref="B18:B19"/>
    <mergeCell ref="E2:E6"/>
    <mergeCell ref="E11:E15"/>
    <mergeCell ref="E18:E19"/>
    <mergeCell ref="G2:G8"/>
    <mergeCell ref="G11:G15"/>
    <mergeCell ref="G18:G19"/>
  </mergeCells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5"/>
  <sheetViews>
    <sheetView workbookViewId="0">
      <selection activeCell="B2" sqref="B2"/>
    </sheetView>
  </sheetViews>
  <sheetFormatPr defaultColWidth="9.14285714285714" defaultRowHeight="15" outlineLevelRow="4" outlineLevelCol="6"/>
  <cols>
    <col min="1" max="1" width="13.4" customWidth="1"/>
    <col min="2" max="2" width="11.1619047619048" customWidth="1"/>
    <col min="3" max="4" width="18.5714285714286" customWidth="1"/>
    <col min="5" max="5" width="46.5619047619048" customWidth="1"/>
    <col min="6" max="7" width="17.9619047619048" customWidth="1"/>
  </cols>
  <sheetData>
    <row r="1" ht="16" customHeight="1" spans="1:7">
      <c r="A1" s="28" t="s">
        <v>0</v>
      </c>
      <c r="B1" s="29" t="s">
        <v>59</v>
      </c>
      <c r="C1" s="29" t="s">
        <v>60</v>
      </c>
      <c r="D1" s="29" t="s">
        <v>61</v>
      </c>
      <c r="E1" s="29" t="s">
        <v>62</v>
      </c>
      <c r="F1" s="29" t="s">
        <v>3</v>
      </c>
      <c r="G1" s="29" t="s">
        <v>5</v>
      </c>
    </row>
    <row r="2" ht="168" customHeight="1" spans="1:7">
      <c r="A2" s="19"/>
      <c r="B2" s="108"/>
      <c r="C2" s="32"/>
      <c r="D2" s="33"/>
      <c r="E2" s="6"/>
      <c r="F2" s="16"/>
      <c r="G2" s="16"/>
    </row>
    <row r="3" ht="168" customHeight="1" spans="1:7">
      <c r="A3" s="19"/>
      <c r="B3" s="85"/>
      <c r="C3" s="32"/>
      <c r="D3" s="33"/>
      <c r="E3" s="6"/>
      <c r="F3" s="16"/>
      <c r="G3" s="16"/>
    </row>
    <row r="4" ht="168" customHeight="1" spans="1:7">
      <c r="A4" s="19"/>
      <c r="B4" s="85"/>
      <c r="C4" s="32"/>
      <c r="D4" s="33"/>
      <c r="E4" s="6"/>
      <c r="F4" s="16"/>
      <c r="G4" s="16"/>
    </row>
    <row r="5" ht="22" customHeight="1" spans="1:7">
      <c r="A5" s="79" t="s">
        <v>107</v>
      </c>
      <c r="B5" s="80"/>
      <c r="C5" s="80"/>
      <c r="D5" s="81"/>
      <c r="E5" s="121">
        <f>SUM(G2:G4)</f>
        <v>0</v>
      </c>
      <c r="F5" s="83"/>
      <c r="G5" s="84"/>
    </row>
  </sheetData>
  <mergeCells count="2">
    <mergeCell ref="A5:D5"/>
    <mergeCell ref="E5:G5"/>
  </mergeCell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4"/>
  <sheetViews>
    <sheetView zoomScale="85" zoomScaleNormal="85" workbookViewId="0">
      <pane ySplit="1" topLeftCell="A2" activePane="bottomLeft" state="frozen"/>
      <selection/>
      <selection pane="bottomLeft" activeCell="E8" sqref="E8"/>
    </sheetView>
  </sheetViews>
  <sheetFormatPr defaultColWidth="9.14285714285714" defaultRowHeight="15" outlineLevelCol="6"/>
  <cols>
    <col min="1" max="1" width="13.4" customWidth="1"/>
    <col min="2" max="2" width="11.1619047619048" customWidth="1"/>
    <col min="3" max="4" width="18.5714285714286" customWidth="1"/>
    <col min="5" max="5" width="46.5619047619048" customWidth="1"/>
    <col min="6" max="6" width="17.9619047619048" customWidth="1"/>
    <col min="7" max="7" width="22" customWidth="1"/>
  </cols>
  <sheetData>
    <row r="1" ht="16" customHeight="1" spans="1:7">
      <c r="A1" s="28" t="s">
        <v>0</v>
      </c>
      <c r="B1" s="29" t="s">
        <v>59</v>
      </c>
      <c r="C1" s="29" t="s">
        <v>60</v>
      </c>
      <c r="D1" s="29" t="s">
        <v>61</v>
      </c>
      <c r="E1" s="29" t="s">
        <v>62</v>
      </c>
      <c r="F1" s="29" t="s">
        <v>3</v>
      </c>
      <c r="G1" s="29" t="s">
        <v>5</v>
      </c>
    </row>
    <row r="2" ht="168" customHeight="1" spans="1:7">
      <c r="A2" s="19">
        <v>45944</v>
      </c>
      <c r="B2" s="108">
        <v>34922</v>
      </c>
      <c r="C2" s="32" t="s">
        <v>108</v>
      </c>
      <c r="D2" s="21">
        <v>3</v>
      </c>
      <c r="E2" s="6"/>
      <c r="F2" s="16">
        <v>236487</v>
      </c>
      <c r="G2" s="16">
        <f>SUM(D2*F2)</f>
        <v>709461</v>
      </c>
    </row>
    <row r="3" ht="23.5" customHeight="1" spans="1:7">
      <c r="A3" s="109" t="s">
        <v>66</v>
      </c>
      <c r="B3" s="110"/>
      <c r="C3" s="111"/>
      <c r="D3" s="21">
        <v>3</v>
      </c>
      <c r="E3" s="6"/>
      <c r="F3" s="112" t="s">
        <v>109</v>
      </c>
      <c r="G3" s="35">
        <v>78040</v>
      </c>
    </row>
    <row r="4" ht="23.5" customHeight="1" spans="1:7">
      <c r="A4" s="109" t="s">
        <v>5</v>
      </c>
      <c r="B4" s="110"/>
      <c r="C4" s="111"/>
      <c r="D4" s="32"/>
      <c r="E4" s="122">
        <f>SUM(G2:G3)</f>
        <v>787501</v>
      </c>
      <c r="F4" s="119"/>
      <c r="G4" s="123"/>
    </row>
    <row r="5" ht="168" customHeight="1" spans="1:7">
      <c r="A5" s="19">
        <v>45950</v>
      </c>
      <c r="B5" s="108">
        <v>35331</v>
      </c>
      <c r="C5" s="32" t="s">
        <v>110</v>
      </c>
      <c r="D5" s="21">
        <v>3</v>
      </c>
      <c r="E5" s="6"/>
      <c r="F5" s="16">
        <v>157658</v>
      </c>
      <c r="G5" s="16">
        <f>D5*F5</f>
        <v>472974</v>
      </c>
    </row>
    <row r="6" ht="23.5" customHeight="1" spans="1:7">
      <c r="A6" s="116" t="s">
        <v>66</v>
      </c>
      <c r="B6" s="117"/>
      <c r="C6" s="118"/>
      <c r="D6" s="119">
        <v>3</v>
      </c>
      <c r="E6" s="7"/>
      <c r="F6" s="120" t="s">
        <v>109</v>
      </c>
      <c r="G6" s="7">
        <v>52027</v>
      </c>
    </row>
    <row r="7" ht="23.5" customHeight="1" spans="1:7">
      <c r="A7" s="116" t="s">
        <v>5</v>
      </c>
      <c r="B7" s="117"/>
      <c r="C7" s="118"/>
      <c r="D7" s="119"/>
      <c r="E7" s="120">
        <f>SUM(G5:G6)</f>
        <v>525001</v>
      </c>
      <c r="F7" s="120"/>
      <c r="G7" s="120"/>
    </row>
    <row r="8" ht="168" customHeight="1" spans="1:7">
      <c r="A8" s="19"/>
      <c r="B8" s="108"/>
      <c r="C8" s="32"/>
      <c r="D8" s="21"/>
      <c r="E8" s="6"/>
      <c r="F8" s="16"/>
      <c r="G8" s="16"/>
    </row>
    <row r="9" ht="23.5" customHeight="1" spans="1:7">
      <c r="A9" s="116"/>
      <c r="B9" s="117"/>
      <c r="C9" s="118"/>
      <c r="D9" s="119"/>
      <c r="E9" s="7"/>
      <c r="F9" s="7"/>
      <c r="G9" s="7"/>
    </row>
    <row r="10" ht="23.5" customHeight="1" spans="1:7">
      <c r="A10" s="116"/>
      <c r="B10" s="117"/>
      <c r="C10" s="118"/>
      <c r="D10" s="119"/>
      <c r="E10" s="120"/>
      <c r="F10" s="120"/>
      <c r="G10" s="120"/>
    </row>
    <row r="11" ht="168" customHeight="1" spans="1:7">
      <c r="A11" s="19"/>
      <c r="B11" s="108"/>
      <c r="C11" s="32"/>
      <c r="D11" s="21"/>
      <c r="E11" s="6"/>
      <c r="F11" s="16"/>
      <c r="G11" s="16"/>
    </row>
    <row r="12" ht="23.5" customHeight="1" spans="1:7">
      <c r="A12" s="116"/>
      <c r="B12" s="117"/>
      <c r="C12" s="118"/>
      <c r="D12" s="119"/>
      <c r="E12" s="7"/>
      <c r="F12" s="7"/>
      <c r="G12" s="35"/>
    </row>
    <row r="13" ht="23.5" customHeight="1" spans="1:7">
      <c r="A13" s="116"/>
      <c r="B13" s="117"/>
      <c r="C13" s="118"/>
      <c r="D13" s="119"/>
      <c r="E13" s="120"/>
      <c r="F13" s="120"/>
      <c r="G13" s="120"/>
    </row>
    <row r="14" ht="24" customHeight="1" spans="1:7">
      <c r="A14" s="79" t="s">
        <v>107</v>
      </c>
      <c r="B14" s="80"/>
      <c r="C14" s="80"/>
      <c r="D14" s="81"/>
      <c r="E14" s="121">
        <f>SUM(E4+E7)</f>
        <v>1312502</v>
      </c>
      <c r="F14" s="83"/>
      <c r="G14" s="84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18</vt:i4>
      </vt:variant>
    </vt:vector>
  </HeadingPairs>
  <TitlesOfParts>
    <vt:vector size="18" baseType="lpstr">
      <vt:lpstr>BUK BUNGA (Groceries)</vt:lpstr>
      <vt:lpstr>WARUNG EKA (Drinks, Etc)</vt:lpstr>
      <vt:lpstr>DEWATA COCONUT (Coconut)</vt:lpstr>
      <vt:lpstr>PNB (Alcohol)</vt:lpstr>
      <vt:lpstr>DSP (Alcohol)</vt:lpstr>
      <vt:lpstr>DSP ARYA BIMA (Alcohol)</vt:lpstr>
      <vt:lpstr>SELERA (Syrup)</vt:lpstr>
      <vt:lpstr>DW BALI (Alcohol)</vt:lpstr>
      <vt:lpstr>DDB (Alcohol)</vt:lpstr>
      <vt:lpstr>NANO DEWATA (Alcohol)</vt:lpstr>
      <vt:lpstr>BALI PERMATA JAYA (Corona Beer)</vt:lpstr>
      <vt:lpstr>BLACK COFFEE ROASTERS (Coffee)</vt:lpstr>
      <vt:lpstr>PT. PRASIDA LANTUR MAJU (Wine)</vt:lpstr>
      <vt:lpstr>pt lovina beach brewery</vt:lpstr>
      <vt:lpstr>CHAI CHITAI (Tea Leaf,etc)</vt:lpstr>
      <vt:lpstr>MULIA JAYA (Passion Fruit)</vt:lpstr>
      <vt:lpstr>Dewata Kencana Distribusi (Vdka</vt:lpstr>
      <vt:lpstr>TOTAL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2025-01-20T05:46:00Z</dcterms:created>
  <dcterms:modified xsi:type="dcterms:W3CDTF">2025-11-12T05:43:24Z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276FBA240C9D43DD9453B2F1C7B3485C_11</vt:lpwstr>
  </property>
  <property fmtid="{D5CDD505-2E9C-101B-9397-08002B2CF9AE}" pid="3" name="KSOProductBuildVer">
    <vt:lpwstr>1033-12.2.0.23155</vt:lpwstr>
  </property>
  <property fmtid="{D5CDD505-2E9C-101B-9397-08002B2CF9AE}" pid="4" name="KSOReadingLayout">
    <vt:bool>true</vt:bool>
  </property>
</Properties>
</file>